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10-7\"/>
    </mc:Choice>
  </mc:AlternateContent>
  <xr:revisionPtr revIDLastSave="0" documentId="13_ncr:1_{9C7807B5-50E8-4A6A-9E0C-E7FB33D5190A}" xr6:coauthVersionLast="47" xr6:coauthVersionMax="47" xr10:uidLastSave="{00000000-0000-0000-0000-000000000000}"/>
  <bookViews>
    <workbookView xWindow="480" yWindow="375" windowWidth="22845" windowHeight="14370" tabRatio="856" xr2:uid="{00000000-000D-0000-FFFF-FFFF00000000}"/>
  </bookViews>
  <sheets>
    <sheet name="Сводка затрат 2025-2026" sheetId="13" r:id="rId1"/>
    <sheet name="ССР 2025" sheetId="12" r:id="rId2"/>
    <sheet name="Сводка затрат 2025г" sheetId="2" r:id="rId3"/>
    <sheet name="ССР 2026" sheetId="15" r:id="rId4"/>
    <sheet name="Сводка затрат 2026г" sheetId="14" r:id="rId5"/>
  </sheets>
  <externalReferences>
    <externalReference r:id="rId6"/>
  </externalReferences>
  <definedNames>
    <definedName name="_xlnm.Print_Titles" localSheetId="1">'ССР 2025'!$24:$24</definedName>
    <definedName name="_xlnm.Print_Titles" localSheetId="3">'ССР 2026'!$24:$24</definedName>
    <definedName name="Здания_КРУЭ__ЗРУ__укомплектованных_оборудованием">[1]Таблица!$B$694:$B$697</definedName>
    <definedName name="_xlnm.Print_Area" localSheetId="1">'ССР 2025'!$A$1:$H$48</definedName>
    <definedName name="_xlnm.Print_Area" localSheetId="3">'ССР 2026'!$A$1:$H$45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3" l="1"/>
  <c r="K16" i="13"/>
  <c r="J16" i="13"/>
  <c r="I13" i="13"/>
  <c r="K22" i="13"/>
  <c r="J22" i="13"/>
  <c r="I15" i="13"/>
  <c r="H22" i="13"/>
  <c r="K6" i="13"/>
  <c r="J6" i="13"/>
  <c r="I6" i="13"/>
  <c r="H6" i="13"/>
  <c r="K26" i="13"/>
  <c r="J26" i="13"/>
  <c r="I26" i="13"/>
  <c r="H26" i="13"/>
  <c r="L26" i="13" s="1"/>
  <c r="K25" i="13"/>
  <c r="J25" i="13"/>
  <c r="I25" i="13"/>
  <c r="H25" i="13"/>
  <c r="L25" i="13" s="1"/>
  <c r="K24" i="13"/>
  <c r="J24" i="13"/>
  <c r="I24" i="13"/>
  <c r="H24" i="13"/>
  <c r="L24" i="13" s="1"/>
  <c r="K23" i="13"/>
  <c r="J23" i="13"/>
  <c r="I23" i="13"/>
  <c r="I22" i="13"/>
  <c r="L19" i="13"/>
  <c r="K19" i="13"/>
  <c r="J19" i="13"/>
  <c r="I19" i="13"/>
  <c r="H19" i="13"/>
  <c r="K18" i="13"/>
  <c r="J18" i="13"/>
  <c r="I18" i="13"/>
  <c r="H18" i="13"/>
  <c r="K17" i="13"/>
  <c r="J17" i="13"/>
  <c r="I17" i="13"/>
  <c r="H17" i="13"/>
  <c r="I16" i="13"/>
  <c r="H16" i="13"/>
  <c r="K15" i="13"/>
  <c r="H15" i="13"/>
  <c r="H13" i="13"/>
  <c r="L12" i="13"/>
  <c r="L11" i="13"/>
  <c r="L18" i="13" s="1"/>
  <c r="L10" i="13"/>
  <c r="L17" i="13" s="1"/>
  <c r="L8" i="13"/>
  <c r="K27" i="13" l="1"/>
  <c r="K29" i="13" s="1"/>
  <c r="J27" i="13"/>
  <c r="J29" i="13" s="1"/>
  <c r="J13" i="13"/>
  <c r="L9" i="13"/>
  <c r="L16" i="13" s="1"/>
  <c r="L23" i="13"/>
  <c r="I20" i="13"/>
  <c r="I28" i="13" s="1"/>
  <c r="H27" i="13"/>
  <c r="H29" i="13" s="1"/>
  <c r="H20" i="13"/>
  <c r="H28" i="13" s="1"/>
  <c r="K13" i="13"/>
  <c r="K20" i="13"/>
  <c r="K28" i="13" s="1"/>
  <c r="J15" i="13"/>
  <c r="J20" i="13" s="1"/>
  <c r="J28" i="13" s="1"/>
  <c r="I27" i="13"/>
  <c r="I29" i="13" s="1"/>
  <c r="L29" i="13" s="1"/>
  <c r="L15" i="13"/>
  <c r="L6" i="13"/>
  <c r="L5" i="13"/>
  <c r="L22" i="13"/>
  <c r="L13" i="13" l="1"/>
  <c r="L27" i="13"/>
  <c r="L20" i="13"/>
  <c r="L28" i="13" s="1"/>
  <c r="D26" i="14" l="1"/>
  <c r="C6" i="14"/>
  <c r="C6" i="13" l="1"/>
  <c r="D26" i="2"/>
  <c r="D26" i="13"/>
  <c r="C6" i="2" l="1"/>
</calcChain>
</file>

<file path=xl/sharedStrings.xml><?xml version="1.0" encoding="utf-8"?>
<sst xmlns="http://schemas.openxmlformats.org/spreadsheetml/2006/main" count="291" uniqueCount="118">
  <si>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</si>
  <si>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</si>
  <si>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</si>
  <si>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</si>
  <si>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</si>
  <si>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(наименование стройки)</t>
  </si>
  <si>
    <t>№ п/п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</si>
  <si>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</si>
  <si>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</si>
  <si>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</si>
  <si>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</si>
  <si>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</si>
  <si>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</si>
  <si>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</si>
  <si>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</si>
  <si>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</si>
  <si>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</si>
  <si>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</si>
  <si>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</si>
  <si>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</si>
  <si>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</si>
  <si>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</si>
  <si>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</si>
  <si>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</si>
  <si>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</si>
  <si>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</si>
  <si>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</si>
  <si>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</si>
  <si>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</si>
  <si>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</si>
  <si>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</si>
  <si>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АО "БЭСК"</t>
  </si>
  <si>
    <t>Сводка затрат в сумме в прогнозном уровне цен с НДС (тыс. руб.)</t>
  </si>
  <si>
    <t>СВОДКА ЗАТРАТ</t>
  </si>
  <si>
    <t>Наименование затрат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</si>
  <si>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</si>
  <si>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</si>
  <si>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</si>
  <si>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</si>
  <si>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</si>
  <si>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</si>
  <si>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</si>
  <si>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</si>
  <si>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</si>
  <si>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"Утвержден" "___"______________________2025г</t>
  </si>
  <si>
    <t>8</t>
  </si>
  <si>
    <t>Пуско-наладочныеработы</t>
  </si>
  <si>
    <t>7</t>
  </si>
  <si>
    <t>Проектные работы</t>
  </si>
  <si>
    <t>Объектов производственного назначения,  руб.</t>
  </si>
  <si>
    <t>Строительство электрических сетей в п.Видим Нижнеилимского района, ул.Советская, ул. Таджикская; ул. Заречная, ул. Школьная (ВЛ - 0,095км, ВЛИ - 0,335км, ТП - 2шт (1*0,4МВА, 1*0,25МВА): 0,65МВА / 0,43 км)</t>
  </si>
  <si>
    <t>Приложение № 6</t>
  </si>
  <si>
    <t>Утверждено приказом № 421 от 4 августа 2020 г. Минстроя РФ в редакции приказа № 557 от 7 июля 2022 г.</t>
  </si>
  <si>
    <t>Сводный сметный расчет сметной стоимостью 3 205,586 тыс. руб.</t>
  </si>
  <si>
    <t>СВОДНЫЙ СМЕТНЫЙ РАСЧЕТ СТОИМОСТИ СТРОИТЕЛЬСТВА № ССРСС-О_2.1.10-7</t>
  </si>
  <si>
    <t>Составлен в текущем уровне цен 4 кв 2024г</t>
  </si>
  <si>
    <t xml:space="preserve">Составлен в текущем уровне цен 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</si>
  <si>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</si>
  <si>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</si>
  <si>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</si>
  <si>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
(ремонтно- строительных, ремонтно-реставрационных) работ</t>
  </si>
  <si>
    <t>всего</t>
  </si>
  <si>
    <t>2.1.10-7 Видим  2025г Объектная смета</t>
  </si>
  <si>
    <t>Всего с учетом "Тендорный к-нт"</t>
  </si>
  <si>
    <t>Сводный сметный расчет сметной стоимостью 3 125,299 тыс. руб.</t>
  </si>
  <si>
    <t>2.1.10-7  2026г Объектная смета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</si>
  <si>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</si>
  <si>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</si>
  <si>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</si>
  <si>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</si>
  <si>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</si>
  <si>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</si>
  <si>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</si>
  <si>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</si>
  <si>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</si>
  <si>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</si>
  <si>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</si>
  <si>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</si>
  <si>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</si>
  <si>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</si>
  <si>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</si>
  <si>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</si>
  <si>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</si>
  <si>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</si>
  <si>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</si>
  <si>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</si>
  <si>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</si>
  <si>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</si>
  <si>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</si>
  <si>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</si>
  <si>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</si>
  <si>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</si>
  <si>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</si>
  <si>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</si>
  <si>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</si>
  <si>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Объектов производственного назначения, тыс.руб.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</si>
  <si>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</si>
  <si>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</si>
  <si>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</si>
  <si>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</si>
  <si>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</si>
  <si>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</si>
  <si>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</si>
  <si>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</si>
  <si>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</si>
  <si>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</si>
  <si>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</si>
  <si>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</si>
  <si>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</si>
  <si>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</si>
  <si>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</si>
  <si>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</si>
  <si>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</si>
  <si>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</si>
  <si>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2025г с НДС (тыс. руб.)</t>
  </si>
  <si>
    <t>Сводка затрат в сумме в прогнозном уровне цен 2026г  с НДС (тыс. руб.)</t>
  </si>
  <si>
    <t>О_2.1.10-7 Строительство электрических сетей в п.Видим Нижнеилимского района, ул.Советская, ул. Таджикская; ул. Заречная, ул. Школьная (ВЛ - 0,095км, ВЛИ - 0,335км, ТП - 2шт (1*0,4МВА, 1*0,25МВА): 0,65МВА / 0,43 км)</t>
  </si>
  <si>
    <t>О_2.1.10-7  Строительство электрических сетей в п.Видим Нижнеилимского района, ул.Советская, ул. Таджикская; ул. Заречная, ул. Школьная (ВЛ - 0,095км, ВЛИ - 0,335км, ТП - 2шт (1*0,4МВА, 1*0,25МВА): 0,65МВА / 0,43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</si>
</sst>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0.0000"/>
    <numFmt numFmtId="169" formatCode="_-* #,##0.0000000\ _₽_-;\-* #,##0.0000000\ _₽_-;_-* &quot;-&quot;???\ _₽_-;_-@_-"/>
    <numFmt numFmtId="170" formatCode="0.000"/>
    <numFmt numFmtId="171" formatCode="_-* #,##0.000\ _₽_-;\-* #,##0.000\ _₽_-;_-* &quot;-&quot;??\ _₽_-;_-@_-"/>
    <numFmt numFmtId="172" formatCode="#,##0.000"/>
    <numFmt numFmtId="173" formatCode="#,##0.0"/>
    <numFmt numFmtId="174" formatCode="#,##0.0000000"/>
    <numFmt numFmtId="175" formatCode="#,##0.0000"/>
  </numFmts>
  <fonts count="54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FF0000"/>
      <name val="Arial"/>
      <family val="1"/>
    </font>
    <font>
      <b/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15" fillId="0" borderId="0"/>
    <xf numFmtId="0" fontId="18" fillId="0" borderId="0"/>
    <xf numFmtId="43" fontId="8" fillId="0" borderId="0" applyFont="0" applyFill="0" applyBorder="0" applyAlignment="0" applyProtection="0"/>
    <xf numFmtId="0" fontId="23" fillId="0" borderId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4">
    <xf numFmtId="0" fontId="0" fillId="0" borderId="0" xfId="0"/>
    <xf numFmtId="0" fontId="10" fillId="0" borderId="0" xfId="1" applyFont="1" applyAlignment="1">
      <alignment horizontal="right" vertical="top"/>
    </xf>
    <xf numFmtId="0" fontId="9" fillId="0" borderId="0" xfId="2"/>
    <xf numFmtId="0" fontId="11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left" vertical="center" wrapText="1"/>
    </xf>
    <xf numFmtId="0" fontId="16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9" fillId="0" borderId="11" xfId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2" fontId="9" fillId="0" borderId="0" xfId="2" applyNumberFormat="1"/>
    <xf numFmtId="0" fontId="9" fillId="0" borderId="12" xfId="1" applyBorder="1" applyAlignment="1">
      <alignment horizontal="center" vertical="center" wrapText="1"/>
    </xf>
    <xf numFmtId="2" fontId="19" fillId="0" borderId="0" xfId="6" applyNumberFormat="1" applyFont="1" applyAlignment="1">
      <alignment horizontal="center" vertical="center"/>
    </xf>
    <xf numFmtId="0" fontId="20" fillId="0" borderId="12" xfId="1" applyFont="1" applyBorder="1" applyAlignment="1">
      <alignment horizontal="left" vertical="center" wrapText="1"/>
    </xf>
    <xf numFmtId="0" fontId="9" fillId="0" borderId="13" xfId="1" applyBorder="1" applyAlignment="1">
      <alignment horizontal="center" vertical="center" wrapText="1"/>
    </xf>
    <xf numFmtId="0" fontId="9" fillId="0" borderId="14" xfId="1" applyBorder="1" applyAlignment="1">
      <alignment horizontal="center" vertical="center" wrapText="1"/>
    </xf>
    <xf numFmtId="165" fontId="20" fillId="0" borderId="14" xfId="7" applyNumberFormat="1" applyFont="1" applyFill="1" applyBorder="1" applyAlignment="1">
      <alignment vertical="center" wrapText="1"/>
    </xf>
    <xf numFmtId="0" fontId="11" fillId="0" borderId="10" xfId="1" applyFont="1" applyBorder="1" applyAlignment="1">
      <alignment horizontal="center" vertical="center"/>
    </xf>
    <xf numFmtId="164" fontId="22" fillId="0" borderId="0" xfId="1" applyNumberFormat="1" applyFont="1" applyAlignment="1">
      <alignment horizontal="left" vertical="center"/>
    </xf>
    <xf numFmtId="166" fontId="9" fillId="0" borderId="0" xfId="2" applyNumberFormat="1"/>
    <xf numFmtId="167" fontId="9" fillId="0" borderId="0" xfId="2" applyNumberFormat="1"/>
    <xf numFmtId="0" fontId="24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7" fillId="0" borderId="0" xfId="0" applyFont="1"/>
    <xf numFmtId="0" fontId="27" fillId="0" borderId="0" xfId="0" applyFont="1" applyAlignment="1">
      <alignment wrapText="1"/>
    </xf>
    <xf numFmtId="167" fontId="31" fillId="0" borderId="0" xfId="1" applyNumberFormat="1" applyFont="1" applyAlignment="1">
      <alignment horizontal="left" vertical="center"/>
    </xf>
    <xf numFmtId="168" fontId="19" fillId="0" borderId="0" xfId="6" applyNumberFormat="1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/>
    <xf numFmtId="0" fontId="28" fillId="0" borderId="0" xfId="0" applyFont="1" applyAlignment="1">
      <alignment horizontal="center"/>
    </xf>
    <xf numFmtId="0" fontId="25" fillId="0" borderId="0" xfId="0" applyFont="1" applyAlignment="1">
      <alignment vertical="top"/>
    </xf>
    <xf numFmtId="0" fontId="25" fillId="0" borderId="0" xfId="0" applyFont="1" applyAlignment="1">
      <alignment horizontal="center"/>
    </xf>
    <xf numFmtId="0" fontId="25" fillId="0" borderId="0" xfId="0" applyFont="1"/>
    <xf numFmtId="49" fontId="27" fillId="0" borderId="4" xfId="0" applyNumberFormat="1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left" vertical="top" wrapText="1"/>
    </xf>
    <xf numFmtId="4" fontId="27" fillId="0" borderId="4" xfId="0" applyNumberFormat="1" applyFont="1" applyBorder="1" applyAlignment="1">
      <alignment horizontal="right" vertical="top" wrapText="1"/>
    </xf>
    <xf numFmtId="0" fontId="27" fillId="0" borderId="4" xfId="0" applyFont="1" applyBorder="1" applyAlignment="1">
      <alignment horizontal="right" vertical="top" wrapText="1"/>
    </xf>
    <xf numFmtId="4" fontId="30" fillId="0" borderId="4" xfId="0" applyNumberFormat="1" applyFont="1" applyBorder="1" applyAlignment="1">
      <alignment horizontal="right" vertical="top" wrapText="1"/>
    </xf>
    <xf numFmtId="4" fontId="30" fillId="0" borderId="4" xfId="0" applyNumberFormat="1" applyFont="1" applyBorder="1" applyAlignment="1">
      <alignment horizontal="right" vertical="top"/>
    </xf>
    <xf numFmtId="169" fontId="9" fillId="0" borderId="0" xfId="2" applyNumberFormat="1"/>
    <xf numFmtId="49" fontId="24" fillId="0" borderId="0" xfId="0" applyNumberFormat="1" applyFont="1" applyAlignment="1">
      <alignment horizontal="right"/>
    </xf>
    <xf numFmtId="0" fontId="26" fillId="0" borderId="0" xfId="0" applyFont="1"/>
    <xf numFmtId="0" fontId="26" fillId="0" borderId="0" xfId="0" applyFont="1" applyAlignment="1">
      <alignment horizontal="left"/>
    </xf>
    <xf numFmtId="0" fontId="27" fillId="0" borderId="16" xfId="0" applyFont="1" applyBorder="1" applyAlignment="1">
      <alignment wrapText="1"/>
    </xf>
    <xf numFmtId="0" fontId="33" fillId="0" borderId="0" xfId="0" applyFont="1" applyAlignment="1">
      <alignment wrapText="1"/>
    </xf>
    <xf numFmtId="0" fontId="33" fillId="0" borderId="0" xfId="0" applyFont="1"/>
    <xf numFmtId="0" fontId="30" fillId="0" borderId="4" xfId="0" applyFont="1" applyBorder="1"/>
    <xf numFmtId="165" fontId="20" fillId="0" borderId="14" xfId="7" applyNumberFormat="1" applyFont="1" applyFill="1" applyBorder="1" applyAlignment="1">
      <alignment horizontal="center" vertical="center" wrapText="1"/>
    </xf>
    <xf numFmtId="165" fontId="20" fillId="0" borderId="15" xfId="7" applyNumberFormat="1" applyFont="1" applyFill="1" applyBorder="1" applyAlignment="1">
      <alignment vertical="center" wrapText="1"/>
    </xf>
    <xf numFmtId="170" fontId="9" fillId="0" borderId="0" xfId="2" applyNumberFormat="1"/>
    <xf numFmtId="171" fontId="14" fillId="0" borderId="0" xfId="2" applyNumberFormat="1" applyFont="1" applyAlignment="1">
      <alignment vertical="center"/>
    </xf>
    <xf numFmtId="0" fontId="34" fillId="0" borderId="0" xfId="8" applyFont="1"/>
    <xf numFmtId="0" fontId="35" fillId="0" borderId="0" xfId="8" applyFont="1" applyAlignment="1">
      <alignment horizontal="right"/>
    </xf>
    <xf numFmtId="0" fontId="34" fillId="0" borderId="0" xfId="8" applyFont="1" applyAlignment="1">
      <alignment wrapText="1"/>
    </xf>
    <xf numFmtId="0" fontId="35" fillId="0" borderId="0" xfId="8" applyFont="1"/>
    <xf numFmtId="49" fontId="35" fillId="0" borderId="0" xfId="8" applyNumberFormat="1" applyFont="1" applyAlignment="1">
      <alignment horizontal="right"/>
    </xf>
    <xf numFmtId="0" fontId="35" fillId="0" borderId="0" xfId="8" applyFont="1" applyAlignment="1">
      <alignment wrapText="1"/>
    </xf>
    <xf numFmtId="0" fontId="35" fillId="0" borderId="0" xfId="8" applyFont="1" applyAlignment="1">
      <alignment horizontal="center"/>
    </xf>
    <xf numFmtId="0" fontId="36" fillId="0" borderId="0" xfId="8" applyFont="1"/>
    <xf numFmtId="0" fontId="37" fillId="0" borderId="0" xfId="8" applyFont="1" applyAlignment="1">
      <alignment horizontal="center"/>
    </xf>
    <xf numFmtId="0" fontId="21" fillId="0" borderId="0" xfId="8" applyFont="1" applyAlignment="1">
      <alignment vertical="top"/>
    </xf>
    <xf numFmtId="0" fontId="21" fillId="0" borderId="0" xfId="8" applyFont="1" applyAlignment="1">
      <alignment horizontal="center"/>
    </xf>
    <xf numFmtId="0" fontId="21" fillId="0" borderId="0" xfId="8" applyFont="1"/>
    <xf numFmtId="0" fontId="36" fillId="0" borderId="0" xfId="8" applyFont="1" applyAlignment="1">
      <alignment horizontal="left"/>
    </xf>
    <xf numFmtId="0" fontId="34" fillId="0" borderId="16" xfId="8" applyFont="1" applyBorder="1" applyAlignment="1">
      <alignment wrapText="1"/>
    </xf>
    <xf numFmtId="0" fontId="34" fillId="0" borderId="4" xfId="8" applyFont="1" applyBorder="1" applyAlignment="1">
      <alignment horizontal="center" vertical="top" wrapText="1"/>
    </xf>
    <xf numFmtId="0" fontId="40" fillId="0" borderId="0" xfId="8" applyFont="1" applyAlignment="1">
      <alignment wrapText="1"/>
    </xf>
    <xf numFmtId="0" fontId="39" fillId="0" borderId="0" xfId="8" applyFont="1" applyAlignment="1">
      <alignment wrapText="1"/>
    </xf>
    <xf numFmtId="0" fontId="40" fillId="0" borderId="0" xfId="8" applyFont="1"/>
    <xf numFmtId="172" fontId="34" fillId="0" borderId="4" xfId="8" applyNumberFormat="1" applyFont="1" applyBorder="1" applyAlignment="1">
      <alignment horizontal="center" vertical="top" wrapText="1"/>
    </xf>
    <xf numFmtId="172" fontId="34" fillId="0" borderId="4" xfId="8" applyNumberFormat="1" applyFont="1" applyBorder="1" applyAlignment="1">
      <alignment horizontal="left" vertical="top" wrapText="1"/>
    </xf>
    <xf numFmtId="172" fontId="34" fillId="0" borderId="4" xfId="8" applyNumberFormat="1" applyFont="1" applyBorder="1" applyAlignment="1">
      <alignment horizontal="right" vertical="top" wrapText="1"/>
    </xf>
    <xf numFmtId="172" fontId="41" fillId="0" borderId="4" xfId="8" applyNumberFormat="1" applyFont="1" applyBorder="1"/>
    <xf numFmtId="172" fontId="41" fillId="0" borderId="4" xfId="8" applyNumberFormat="1" applyFont="1" applyBorder="1" applyAlignment="1">
      <alignment horizontal="right" vertical="top" wrapText="1"/>
    </xf>
    <xf numFmtId="172" fontId="41" fillId="0" borderId="4" xfId="8" applyNumberFormat="1" applyFont="1" applyBorder="1" applyAlignment="1">
      <alignment horizontal="right" vertical="top"/>
    </xf>
    <xf numFmtId="0" fontId="41" fillId="0" borderId="0" xfId="8" applyFont="1" applyAlignment="1">
      <alignment wrapText="1"/>
    </xf>
    <xf numFmtId="0" fontId="36" fillId="0" borderId="0" xfId="8" applyFont="1" applyAlignment="1">
      <alignment wrapText="1"/>
    </xf>
    <xf numFmtId="0" fontId="42" fillId="0" borderId="4" xfId="3" applyFont="1" applyBorder="1" applyAlignment="1">
      <alignment horizontal="center" vertical="center" wrapText="1"/>
    </xf>
    <xf numFmtId="0" fontId="42" fillId="0" borderId="4" xfId="4" applyFont="1" applyBorder="1" applyAlignment="1">
      <alignment horizontal="center" wrapText="1"/>
    </xf>
    <xf numFmtId="49" fontId="43" fillId="2" borderId="4" xfId="3" applyNumberFormat="1" applyFont="1" applyFill="1" applyBorder="1" applyAlignment="1">
      <alignment horizontal="center" vertical="center" wrapText="1"/>
    </xf>
    <xf numFmtId="4" fontId="43" fillId="2" borderId="4" xfId="3" applyNumberFormat="1" applyFont="1" applyFill="1" applyBorder="1" applyAlignment="1">
      <alignment horizontal="right" vertical="center" wrapText="1"/>
    </xf>
    <xf numFmtId="49" fontId="42" fillId="0" borderId="4" xfId="3" applyNumberFormat="1" applyFont="1" applyBorder="1" applyAlignment="1">
      <alignment horizontal="center" vertical="center" wrapText="1"/>
    </xf>
    <xf numFmtId="172" fontId="42" fillId="0" borderId="4" xfId="3" applyNumberFormat="1" applyFont="1" applyBorder="1" applyAlignment="1">
      <alignment horizontal="right" vertical="center" wrapText="1"/>
    </xf>
    <xf numFmtId="4" fontId="42" fillId="0" borderId="4" xfId="3" applyNumberFormat="1" applyFont="1" applyBorder="1" applyAlignment="1">
      <alignment horizontal="right" vertical="center" wrapText="1"/>
    </xf>
    <xf numFmtId="4" fontId="42" fillId="0" borderId="4" xfId="3" applyNumberFormat="1" applyFont="1" applyBorder="1" applyAlignment="1">
      <alignment horizontal="center" vertical="center" wrapText="1"/>
    </xf>
    <xf numFmtId="4" fontId="43" fillId="2" borderId="4" xfId="3" applyNumberFormat="1" applyFont="1" applyFill="1" applyBorder="1" applyAlignment="1">
      <alignment horizontal="center" vertical="center" wrapText="1"/>
    </xf>
    <xf numFmtId="2" fontId="42" fillId="0" borderId="4" xfId="0" applyNumberFormat="1" applyFont="1" applyBorder="1" applyAlignment="1">
      <alignment horizontal="center" vertical="center" wrapText="1"/>
    </xf>
    <xf numFmtId="1" fontId="42" fillId="0" borderId="4" xfId="0" applyNumberFormat="1" applyFont="1" applyBorder="1" applyAlignment="1">
      <alignment horizontal="center" vertical="center" wrapText="1"/>
    </xf>
    <xf numFmtId="4" fontId="44" fillId="0" borderId="4" xfId="3" applyNumberFormat="1" applyFont="1" applyBorder="1" applyAlignment="1">
      <alignment horizontal="right" vertical="center" wrapText="1"/>
    </xf>
    <xf numFmtId="173" fontId="42" fillId="0" borderId="4" xfId="3" applyNumberFormat="1" applyFont="1" applyBorder="1" applyAlignment="1">
      <alignment horizontal="center" vertical="center" wrapText="1"/>
    </xf>
    <xf numFmtId="49" fontId="44" fillId="0" borderId="4" xfId="3" applyNumberFormat="1" applyFont="1" applyBorder="1" applyAlignment="1">
      <alignment horizontal="center" vertical="center" wrapText="1"/>
    </xf>
    <xf numFmtId="174" fontId="42" fillId="0" borderId="4" xfId="3" applyNumberFormat="1" applyFont="1" applyBorder="1" applyAlignment="1">
      <alignment horizontal="center" vertical="center" wrapText="1"/>
    </xf>
    <xf numFmtId="49" fontId="42" fillId="3" borderId="4" xfId="3" applyNumberFormat="1" applyFont="1" applyFill="1" applyBorder="1" applyAlignment="1">
      <alignment horizontal="center" vertical="center" wrapText="1"/>
    </xf>
    <xf numFmtId="4" fontId="42" fillId="3" borderId="4" xfId="3" applyNumberFormat="1" applyFont="1" applyFill="1" applyBorder="1" applyAlignment="1">
      <alignment horizontal="right" vertical="center" wrapText="1"/>
    </xf>
    <xf numFmtId="172" fontId="44" fillId="0" borderId="4" xfId="3" applyNumberFormat="1" applyFont="1" applyBorder="1" applyAlignment="1">
      <alignment horizontal="right" vertical="center" wrapText="1"/>
    </xf>
    <xf numFmtId="175" fontId="42" fillId="0" borderId="4" xfId="3" applyNumberFormat="1" applyFont="1" applyBorder="1" applyAlignment="1">
      <alignment horizontal="right" vertical="center" wrapText="1"/>
    </xf>
    <xf numFmtId="0" fontId="45" fillId="0" borderId="0" xfId="1" applyFont="1" applyAlignment="1">
      <alignment horizontal="right" vertical="top"/>
    </xf>
    <xf numFmtId="0" fontId="42" fillId="0" borderId="0" xfId="2" applyFont="1"/>
    <xf numFmtId="0" fontId="19" fillId="0" borderId="0" xfId="1" applyFont="1" applyAlignment="1">
      <alignment horizontal="left" vertical="center"/>
    </xf>
    <xf numFmtId="0" fontId="19" fillId="0" borderId="10" xfId="1" applyFont="1" applyBorder="1" applyAlignment="1">
      <alignment horizontal="center" vertical="center"/>
    </xf>
    <xf numFmtId="0" fontId="46" fillId="0" borderId="0" xfId="1" applyFont="1" applyAlignment="1">
      <alignment horizontal="center" vertical="center"/>
    </xf>
    <xf numFmtId="0" fontId="47" fillId="0" borderId="0" xfId="1" applyFont="1" applyAlignment="1">
      <alignment horizontal="left" vertical="center" wrapText="1"/>
    </xf>
    <xf numFmtId="164" fontId="48" fillId="0" borderId="0" xfId="1" applyNumberFormat="1" applyFont="1" applyAlignment="1">
      <alignment horizontal="left" vertical="center"/>
    </xf>
    <xf numFmtId="0" fontId="49" fillId="0" borderId="0" xfId="1" applyFont="1" applyAlignment="1">
      <alignment horizontal="left" vertical="center"/>
    </xf>
    <xf numFmtId="0" fontId="45" fillId="0" borderId="0" xfId="1" applyFont="1" applyAlignment="1">
      <alignment horizontal="center" vertical="center"/>
    </xf>
    <xf numFmtId="0" fontId="42" fillId="0" borderId="11" xfId="1" applyFont="1" applyBorder="1" applyAlignment="1">
      <alignment horizontal="center" vertical="center" wrapText="1"/>
    </xf>
    <xf numFmtId="0" fontId="42" fillId="0" borderId="12" xfId="1" applyFont="1" applyBorder="1" applyAlignment="1">
      <alignment horizontal="center" vertical="center" wrapText="1"/>
    </xf>
    <xf numFmtId="0" fontId="42" fillId="0" borderId="13" xfId="1" applyFont="1" applyBorder="1" applyAlignment="1">
      <alignment horizontal="center" vertical="center" wrapText="1"/>
    </xf>
    <xf numFmtId="0" fontId="42" fillId="0" borderId="14" xfId="1" applyFont="1" applyBorder="1" applyAlignment="1">
      <alignment horizontal="center" vertical="center" wrapText="1"/>
    </xf>
    <xf numFmtId="0" fontId="51" fillId="0" borderId="11" xfId="1" applyFont="1" applyBorder="1" applyAlignment="1">
      <alignment horizontal="center" vertical="center" wrapText="1"/>
    </xf>
    <xf numFmtId="0" fontId="51" fillId="0" borderId="12" xfId="1" applyFont="1" applyBorder="1" applyAlignment="1">
      <alignment horizontal="left" vertical="center" wrapText="1"/>
    </xf>
    <xf numFmtId="165" fontId="51" fillId="0" borderId="14" xfId="7" applyNumberFormat="1" applyFont="1" applyFill="1" applyBorder="1" applyAlignment="1">
      <alignment vertical="center" wrapText="1"/>
    </xf>
    <xf numFmtId="166" fontId="42" fillId="0" borderId="0" xfId="2" applyNumberFormat="1" applyFont="1"/>
    <xf numFmtId="167" fontId="42" fillId="0" borderId="0" xfId="2" applyNumberFormat="1" applyFont="1"/>
    <xf numFmtId="171" fontId="47" fillId="0" borderId="0" xfId="2" applyNumberFormat="1" applyFont="1" applyAlignment="1">
      <alignment vertical="center"/>
    </xf>
    <xf numFmtId="167" fontId="52" fillId="0" borderId="0" xfId="1" applyNumberFormat="1" applyFont="1" applyAlignment="1">
      <alignment horizontal="left" vertical="center"/>
    </xf>
    <xf numFmtId="2" fontId="42" fillId="0" borderId="0" xfId="2" applyNumberFormat="1" applyFont="1"/>
    <xf numFmtId="165" fontId="51" fillId="0" borderId="14" xfId="18" applyNumberFormat="1" applyFont="1" applyFill="1" applyBorder="1" applyAlignment="1">
      <alignment vertical="center" wrapText="1"/>
    </xf>
    <xf numFmtId="165" fontId="51" fillId="0" borderId="14" xfId="18" applyNumberFormat="1" applyFont="1" applyFill="1" applyBorder="1" applyAlignment="1">
      <alignment horizontal="center" vertical="center" wrapText="1"/>
    </xf>
    <xf numFmtId="165" fontId="51" fillId="0" borderId="15" xfId="18" applyNumberFormat="1" applyFont="1" applyFill="1" applyBorder="1" applyAlignment="1">
      <alignment vertical="center" wrapText="1"/>
    </xf>
    <xf numFmtId="0" fontId="45" fillId="0" borderId="0" xfId="1" applyFont="1" applyAlignment="1">
      <alignment horizontal="center" vertical="center"/>
    </xf>
    <xf numFmtId="0" fontId="50" fillId="0" borderId="0" xfId="1" applyFont="1" applyAlignment="1">
      <alignment horizontal="center" vertical="center"/>
    </xf>
    <xf numFmtId="0" fontId="53" fillId="0" borderId="0" xfId="1" applyFont="1" applyAlignment="1">
      <alignment horizontal="left" vertical="center" wrapText="1"/>
    </xf>
    <xf numFmtId="0" fontId="42" fillId="0" borderId="3" xfId="3" applyFont="1" applyBorder="1" applyAlignment="1">
      <alignment horizontal="center" vertical="center" wrapText="1"/>
    </xf>
    <xf numFmtId="0" fontId="42" fillId="0" borderId="6" xfId="3" applyFont="1" applyBorder="1" applyAlignment="1">
      <alignment horizontal="center" vertical="center" wrapText="1"/>
    </xf>
    <xf numFmtId="49" fontId="42" fillId="0" borderId="17" xfId="3" applyNumberFormat="1" applyFont="1" applyBorder="1" applyAlignment="1">
      <alignment horizontal="center" vertical="center" wrapText="1"/>
    </xf>
    <xf numFmtId="49" fontId="42" fillId="0" borderId="18" xfId="3" applyNumberFormat="1" applyFont="1" applyBorder="1" applyAlignment="1">
      <alignment horizontal="center" vertical="center" wrapText="1"/>
    </xf>
    <xf numFmtId="49" fontId="42" fillId="0" borderId="19" xfId="3" applyNumberFormat="1" applyFont="1" applyBorder="1" applyAlignment="1">
      <alignment horizontal="center" vertical="center" wrapText="1"/>
    </xf>
    <xf numFmtId="49" fontId="42" fillId="0" borderId="20" xfId="3" applyNumberFormat="1" applyFont="1" applyBorder="1" applyAlignment="1">
      <alignment horizontal="center" vertical="center" wrapText="1"/>
    </xf>
    <xf numFmtId="0" fontId="42" fillId="0" borderId="7" xfId="3" applyFont="1" applyBorder="1" applyAlignment="1">
      <alignment horizontal="center" vertical="center" wrapText="1"/>
    </xf>
    <xf numFmtId="0" fontId="42" fillId="0" borderId="8" xfId="3" applyFont="1" applyBorder="1" applyAlignment="1">
      <alignment horizontal="center" vertical="center" wrapText="1"/>
    </xf>
    <xf numFmtId="0" fontId="42" fillId="0" borderId="9" xfId="3" applyFont="1" applyBorder="1" applyAlignment="1">
      <alignment horizontal="center" vertical="center" wrapText="1"/>
    </xf>
    <xf numFmtId="0" fontId="42" fillId="0" borderId="7" xfId="4" applyFont="1" applyBorder="1" applyAlignment="1">
      <alignment horizontal="center" wrapText="1"/>
    </xf>
    <xf numFmtId="0" fontId="42" fillId="0" borderId="9" xfId="4" applyFont="1" applyBorder="1" applyAlignment="1">
      <alignment horizontal="center" wrapText="1"/>
    </xf>
    <xf numFmtId="0" fontId="43" fillId="2" borderId="7" xfId="3" applyFont="1" applyFill="1" applyBorder="1" applyAlignment="1">
      <alignment horizontal="left" vertical="center" wrapText="1"/>
    </xf>
    <xf numFmtId="0" fontId="43" fillId="2" borderId="9" xfId="3" applyFont="1" applyFill="1" applyBorder="1" applyAlignment="1">
      <alignment horizontal="left" vertical="center" wrapText="1"/>
    </xf>
    <xf numFmtId="0" fontId="42" fillId="0" borderId="7" xfId="3" applyFont="1" applyBorder="1" applyAlignment="1">
      <alignment horizontal="left" vertical="center" wrapText="1"/>
    </xf>
    <xf numFmtId="0" fontId="42" fillId="0" borderId="9" xfId="3" applyFont="1" applyBorder="1" applyAlignment="1">
      <alignment horizontal="left" vertical="center" wrapText="1"/>
    </xf>
    <xf numFmtId="0" fontId="43" fillId="2" borderId="8" xfId="3" applyFont="1" applyFill="1" applyBorder="1" applyAlignment="1">
      <alignment horizontal="left" vertical="center" wrapText="1"/>
    </xf>
    <xf numFmtId="0" fontId="44" fillId="0" borderId="7" xfId="3" applyFont="1" applyBorder="1" applyAlignment="1">
      <alignment horizontal="left" vertical="center" wrapText="1"/>
    </xf>
    <xf numFmtId="0" fontId="44" fillId="0" borderId="9" xfId="3" applyFont="1" applyBorder="1" applyAlignment="1">
      <alignment horizontal="left" vertical="center" wrapText="1"/>
    </xf>
    <xf numFmtId="0" fontId="42" fillId="0" borderId="4" xfId="3" applyFont="1" applyBorder="1" applyAlignment="1">
      <alignment horizontal="left" vertical="center" wrapText="1"/>
    </xf>
    <xf numFmtId="0" fontId="44" fillId="0" borderId="4" xfId="3" applyFont="1" applyBorder="1" applyAlignment="1">
      <alignment horizontal="left" vertical="center" wrapText="1"/>
    </xf>
    <xf numFmtId="0" fontId="42" fillId="3" borderId="4" xfId="3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25" fillId="0" borderId="2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29" fillId="0" borderId="7" xfId="0" applyFont="1" applyBorder="1" applyAlignment="1">
      <alignment horizontal="left" vertical="center" wrapText="1"/>
    </xf>
    <xf numFmtId="0" fontId="29" fillId="0" borderId="8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top"/>
    </xf>
    <xf numFmtId="0" fontId="24" fillId="0" borderId="0" xfId="0" applyFont="1" applyAlignment="1">
      <alignment wrapText="1"/>
    </xf>
    <xf numFmtId="0" fontId="27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right" vertical="top" wrapText="1"/>
    </xf>
    <xf numFmtId="0" fontId="30" fillId="0" borderId="9" xfId="0" applyFont="1" applyBorder="1" applyAlignment="1">
      <alignment horizontal="right" vertical="top" wrapText="1"/>
    </xf>
    <xf numFmtId="0" fontId="26" fillId="0" borderId="7" xfId="0" applyFont="1" applyBorder="1" applyAlignment="1">
      <alignment horizontal="right" vertical="top" wrapText="1"/>
    </xf>
    <xf numFmtId="0" fontId="26" fillId="0" borderId="9" xfId="0" applyFont="1" applyBorder="1" applyAlignment="1">
      <alignment horizontal="right" vertical="top" wrapText="1"/>
    </xf>
    <xf numFmtId="0" fontId="21" fillId="0" borderId="0" xfId="1" applyFont="1" applyAlignment="1">
      <alignment horizontal="left" vertical="center" wrapText="1"/>
    </xf>
    <xf numFmtId="0" fontId="17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72" fontId="36" fillId="0" borderId="7" xfId="8" applyNumberFormat="1" applyFont="1" applyBorder="1" applyAlignment="1">
      <alignment horizontal="right" vertical="top" wrapText="1"/>
    </xf>
    <xf numFmtId="172" fontId="36" fillId="0" borderId="9" xfId="8" applyNumberFormat="1" applyFont="1" applyBorder="1" applyAlignment="1">
      <alignment horizontal="right" vertical="top" wrapText="1"/>
    </xf>
    <xf numFmtId="172" fontId="39" fillId="0" borderId="7" xfId="8" applyNumberFormat="1" applyFont="1" applyBorder="1" applyAlignment="1">
      <alignment horizontal="left" vertical="center" wrapText="1"/>
    </xf>
    <xf numFmtId="172" fontId="39" fillId="0" borderId="8" xfId="8" applyNumberFormat="1" applyFont="1" applyBorder="1" applyAlignment="1">
      <alignment horizontal="left" vertical="center" wrapText="1"/>
    </xf>
    <xf numFmtId="172" fontId="39" fillId="0" borderId="9" xfId="8" applyNumberFormat="1" applyFont="1" applyBorder="1" applyAlignment="1">
      <alignment horizontal="left" vertical="center" wrapText="1"/>
    </xf>
    <xf numFmtId="172" fontId="41" fillId="0" borderId="7" xfId="8" applyNumberFormat="1" applyFont="1" applyBorder="1" applyAlignment="1">
      <alignment horizontal="right" vertical="top" wrapText="1"/>
    </xf>
    <xf numFmtId="172" fontId="41" fillId="0" borderId="9" xfId="8" applyNumberFormat="1" applyFont="1" applyBorder="1" applyAlignment="1">
      <alignment horizontal="right" vertical="top" wrapText="1"/>
    </xf>
    <xf numFmtId="0" fontId="21" fillId="0" borderId="2" xfId="8" applyFont="1" applyBorder="1" applyAlignment="1">
      <alignment horizontal="center" vertical="top"/>
    </xf>
    <xf numFmtId="0" fontId="35" fillId="0" borderId="0" xfId="8" applyFont="1" applyAlignment="1">
      <alignment wrapText="1"/>
    </xf>
    <xf numFmtId="0" fontId="34" fillId="0" borderId="3" xfId="8" applyFont="1" applyBorder="1" applyAlignment="1">
      <alignment horizontal="center" vertical="center" wrapText="1"/>
    </xf>
    <xf numFmtId="0" fontId="34" fillId="0" borderId="5" xfId="8" applyFont="1" applyBorder="1" applyAlignment="1">
      <alignment horizontal="center" vertical="center" wrapText="1"/>
    </xf>
    <xf numFmtId="0" fontId="34" fillId="0" borderId="6" xfId="8" applyFont="1" applyBorder="1" applyAlignment="1">
      <alignment horizontal="center" vertical="center" wrapText="1"/>
    </xf>
    <xf numFmtId="0" fontId="34" fillId="0" borderId="7" xfId="8" applyFont="1" applyBorder="1" applyAlignment="1">
      <alignment horizontal="center" vertical="center" wrapText="1"/>
    </xf>
    <xf numFmtId="0" fontId="34" fillId="0" borderId="8" xfId="8" applyFont="1" applyBorder="1" applyAlignment="1">
      <alignment horizontal="center" vertical="center" wrapText="1"/>
    </xf>
    <xf numFmtId="0" fontId="34" fillId="0" borderId="9" xfId="8" applyFont="1" applyBorder="1" applyAlignment="1">
      <alignment horizontal="center" vertical="center" wrapText="1"/>
    </xf>
    <xf numFmtId="0" fontId="39" fillId="0" borderId="7" xfId="8" applyFont="1" applyBorder="1" applyAlignment="1">
      <alignment horizontal="left" vertical="center" wrapText="1"/>
    </xf>
    <xf numFmtId="0" fontId="39" fillId="0" borderId="8" xfId="8" applyFont="1" applyBorder="1" applyAlignment="1">
      <alignment horizontal="left" vertical="center" wrapText="1"/>
    </xf>
    <xf numFmtId="0" fontId="39" fillId="0" borderId="9" xfId="8" applyFont="1" applyBorder="1" applyAlignment="1">
      <alignment horizontal="left" vertical="center" wrapText="1"/>
    </xf>
    <xf numFmtId="0" fontId="35" fillId="0" borderId="1" xfId="8" applyFont="1" applyBorder="1" applyAlignment="1">
      <alignment horizontal="center" wrapText="1"/>
    </xf>
    <xf numFmtId="0" fontId="21" fillId="0" borderId="2" xfId="8" applyFont="1" applyBorder="1" applyAlignment="1">
      <alignment horizontal="center"/>
    </xf>
    <xf numFmtId="0" fontId="35" fillId="0" borderId="0" xfId="8" applyFont="1" applyAlignment="1">
      <alignment horizontal="center"/>
    </xf>
    <xf numFmtId="0" fontId="38" fillId="0" borderId="0" xfId="8" applyFont="1" applyAlignment="1">
      <alignment horizontal="center"/>
    </xf>
    <xf numFmtId="0" fontId="47" fillId="0" borderId="1" xfId="1" applyFont="1" applyBorder="1" applyAlignment="1">
      <alignment horizontal="center" vertical="center" wrapText="1"/>
    </xf>
  </cellXfs>
  <cellStyles count="19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9AC94A1D-DD95-4DBE-8443-D8C122F1FEEF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  <cellStyle name="Финансовый 2 2" xfId="9" xr:uid="{A9B805D4-F02F-46B0-A65A-470B7EC4257A}"/>
    <cellStyle name="Финансовый 2 2 2" xfId="13" xr:uid="{690679DE-3B20-41C8-9B46-3173F43C672D}"/>
    <cellStyle name="Финансовый 2 3" xfId="10" xr:uid="{DB604099-C652-46A5-A4E3-3773A1CAA50B}"/>
    <cellStyle name="Финансовый 2 3 2" xfId="14" xr:uid="{921C9A29-6C08-4652-AF47-C88B68505702}"/>
    <cellStyle name="Финансовый 2 4" xfId="11" xr:uid="{5904DF13-B50A-470A-BF3E-B671193B8026}"/>
    <cellStyle name="Финансовый 2 4 2" xfId="15" xr:uid="{A869E9EC-F4D8-4100-AD4D-4D2E9229A651}"/>
    <cellStyle name="Финансовый 2 5" xfId="12" xr:uid="{1B184EB6-E595-4D17-A27E-2CEDC7AAF7C7}"/>
    <cellStyle name="Финансовый 2 6" xfId="16" xr:uid="{8CF73D18-C9C6-4890-BB2A-74C087B569F0}"/>
    <cellStyle name="Финансовый 2 7" xfId="17" xr:uid="{5565ADEB-E1B8-4473-8D0C-49E3CD745D87}"/>
    <cellStyle name="Финансовый 2 8" xfId="18" xr:uid="{74C515BA-C7EF-427F-B839-5000EEE4D8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6386A-03A0-4209-9DBF-7205F7A7EA1F}">
  <dimension ref="A1:M54"/>
  <sheetViews>
    <sheetView tabSelected="1" topLeftCell="A7" zoomScale="90" zoomScaleNormal="90" workbookViewId="0">
      <selection activeCell="C22" sqref="C22"/>
    </sheetView>
  </sheetViews>
  <sheetFormatPr defaultColWidth="8.85546875" defaultRowHeight="15" x14ac:dyDescent="0.25"/>
  <cols>
    <col min="1" max="1" width="5.5703125" style="101" bestFit="1" customWidth="1"/>
    <col min="2" max="2" width="36.7109375" style="101" bestFit="1" customWidth="1"/>
    <col min="3" max="3" width="41" style="101" customWidth="1"/>
    <col min="4" max="4" width="13.140625" style="101" customWidth="1"/>
    <col min="5" max="5" width="10.7109375" style="101" customWidth="1"/>
    <col min="6" max="6" width="15.85546875" style="101" customWidth="1"/>
    <col min="7" max="7" width="29.7109375" style="101" customWidth="1"/>
    <col min="8" max="8" width="15.85546875" style="101" customWidth="1"/>
    <col min="9" max="13" width="15.85546875" style="2" customWidth="1"/>
    <col min="14" max="16384" width="8.85546875" style="2"/>
  </cols>
  <sheetData>
    <row r="1" spans="1:13" ht="15.75" x14ac:dyDescent="0.25">
      <c r="A1" s="100"/>
      <c r="B1" s="100"/>
      <c r="C1" s="100"/>
      <c r="E1" s="127" t="s">
        <v>66</v>
      </c>
      <c r="F1" s="129" t="s">
        <v>67</v>
      </c>
      <c r="G1" s="130"/>
      <c r="H1" s="133" t="s">
        <v>68</v>
      </c>
      <c r="I1" s="134"/>
      <c r="J1" s="134"/>
      <c r="K1" s="135"/>
      <c r="L1" s="127" t="s">
        <v>69</v>
      </c>
      <c r="M1" s="127" t="s">
        <v>70</v>
      </c>
    </row>
    <row r="2" spans="1:13" ht="45" x14ac:dyDescent="0.25">
      <c r="A2" s="102"/>
      <c r="B2" s="102" t="s">
        <v>0</v>
      </c>
      <c r="C2" s="103" t="s">
        <v>31</v>
      </c>
      <c r="E2" s="128"/>
      <c r="F2" s="131"/>
      <c r="G2" s="132"/>
      <c r="H2" s="81" t="s">
        <v>71</v>
      </c>
      <c r="I2" s="81" t="s">
        <v>72</v>
      </c>
      <c r="J2" s="81" t="s">
        <v>73</v>
      </c>
      <c r="K2" s="81" t="s">
        <v>74</v>
      </c>
      <c r="L2" s="128"/>
      <c r="M2" s="128"/>
    </row>
    <row r="3" spans="1:13" ht="15.75" x14ac:dyDescent="0.25">
      <c r="A3" s="104"/>
      <c r="B3" s="104"/>
      <c r="C3" s="104"/>
      <c r="E3" s="82">
        <v>1</v>
      </c>
      <c r="F3" s="136">
        <v>2</v>
      </c>
      <c r="G3" s="137"/>
      <c r="H3" s="82">
        <v>3</v>
      </c>
      <c r="I3" s="82">
        <v>4</v>
      </c>
      <c r="J3" s="82">
        <v>5</v>
      </c>
      <c r="K3" s="82">
        <v>6</v>
      </c>
      <c r="L3" s="82">
        <v>7</v>
      </c>
      <c r="M3" s="82">
        <v>8</v>
      </c>
    </row>
    <row r="4" spans="1:13" ht="15.75" x14ac:dyDescent="0.25">
      <c r="A4" s="102"/>
      <c r="B4" s="102"/>
      <c r="C4" s="102"/>
      <c r="E4" s="83" t="s">
        <v>75</v>
      </c>
      <c r="F4" s="138" t="s">
        <v>76</v>
      </c>
      <c r="G4" s="139"/>
      <c r="H4" s="84"/>
      <c r="I4" s="84"/>
      <c r="J4" s="84"/>
      <c r="K4" s="84"/>
      <c r="L4" s="84"/>
      <c r="M4" s="84"/>
    </row>
    <row r="5" spans="1:13" ht="15.75" x14ac:dyDescent="0.25">
      <c r="A5" s="102"/>
      <c r="B5" s="102"/>
      <c r="C5" s="102"/>
      <c r="E5" s="85" t="s">
        <v>77</v>
      </c>
      <c r="F5" s="140" t="s">
        <v>78</v>
      </c>
      <c r="G5" s="141"/>
      <c r="H5" s="86">
        <v>56.653999999999996</v>
      </c>
      <c r="I5" s="87">
        <v>2928.8019999999997</v>
      </c>
      <c r="J5" s="87">
        <v>2221.6320000000001</v>
      </c>
      <c r="K5" s="86">
        <v>68.650000000000006</v>
      </c>
      <c r="L5" s="86">
        <f>SUM(H5:K5)</f>
        <v>5275.7379999999994</v>
      </c>
      <c r="M5" s="88" t="s">
        <v>79</v>
      </c>
    </row>
    <row r="6" spans="1:13" ht="25.5" x14ac:dyDescent="0.25">
      <c r="A6" s="102"/>
      <c r="B6" s="105" t="s">
        <v>32</v>
      </c>
      <c r="C6" s="106">
        <f>C26</f>
        <v>7003.2548630660003</v>
      </c>
      <c r="E6" s="85" t="s">
        <v>80</v>
      </c>
      <c r="F6" s="140" t="s">
        <v>81</v>
      </c>
      <c r="G6" s="141"/>
      <c r="H6" s="87">
        <f>H5*1.2</f>
        <v>67.984799999999993</v>
      </c>
      <c r="I6" s="87">
        <f t="shared" ref="I6:K6" si="0">I5*1.2</f>
        <v>3514.5623999999993</v>
      </c>
      <c r="J6" s="87">
        <f t="shared" si="0"/>
        <v>2665.9584</v>
      </c>
      <c r="K6" s="87">
        <f t="shared" si="0"/>
        <v>82.38000000000001</v>
      </c>
      <c r="L6" s="87">
        <f>SUM(H6:K6)</f>
        <v>6330.8855999999996</v>
      </c>
      <c r="M6" s="88" t="s">
        <v>79</v>
      </c>
    </row>
    <row r="7" spans="1:13" ht="15.75" x14ac:dyDescent="0.25">
      <c r="A7" s="102"/>
      <c r="B7" s="102"/>
      <c r="C7" s="102"/>
      <c r="E7" s="83" t="s">
        <v>96</v>
      </c>
      <c r="F7" s="138" t="s">
        <v>82</v>
      </c>
      <c r="G7" s="142"/>
      <c r="H7" s="142"/>
      <c r="I7" s="139"/>
      <c r="J7" s="84"/>
      <c r="K7" s="84"/>
      <c r="L7" s="84"/>
      <c r="M7" s="89"/>
    </row>
    <row r="8" spans="1:13" ht="15.75" x14ac:dyDescent="0.25">
      <c r="A8" s="104"/>
      <c r="B8" s="104"/>
      <c r="C8" s="104"/>
      <c r="E8" s="85" t="s">
        <v>97</v>
      </c>
      <c r="F8" s="140" t="s">
        <v>83</v>
      </c>
      <c r="G8" s="141"/>
      <c r="H8" s="87">
        <v>18.640999999999998</v>
      </c>
      <c r="I8" s="87">
        <v>1442.337</v>
      </c>
      <c r="J8" s="87">
        <v>1174.03</v>
      </c>
      <c r="K8" s="87">
        <v>36.314</v>
      </c>
      <c r="L8" s="90">
        <f>SUM(H8:K8)</f>
        <v>2671.3219999999997</v>
      </c>
      <c r="M8" s="88" t="s">
        <v>79</v>
      </c>
    </row>
    <row r="9" spans="1:13" ht="15.75" x14ac:dyDescent="0.25">
      <c r="A9" s="102"/>
      <c r="B9" s="102"/>
      <c r="C9" s="102"/>
      <c r="E9" s="85" t="s">
        <v>98</v>
      </c>
      <c r="F9" s="140" t="s">
        <v>84</v>
      </c>
      <c r="G9" s="141"/>
      <c r="H9" s="87">
        <v>38.012999999999998</v>
      </c>
      <c r="I9" s="87">
        <v>1486.4649999999999</v>
      </c>
      <c r="J9" s="87">
        <v>1047.6020000000001</v>
      </c>
      <c r="K9" s="87">
        <v>32.335999999999999</v>
      </c>
      <c r="L9" s="90">
        <f>SUM(H9:K9)</f>
        <v>2604.4159999999997</v>
      </c>
      <c r="M9" s="88" t="s">
        <v>79</v>
      </c>
    </row>
    <row r="10" spans="1:13" ht="15.75" x14ac:dyDescent="0.25">
      <c r="A10" s="102"/>
      <c r="B10" s="107" t="s">
        <v>43</v>
      </c>
      <c r="C10" s="102"/>
      <c r="E10" s="85" t="s">
        <v>99</v>
      </c>
      <c r="F10" s="140" t="s">
        <v>85</v>
      </c>
      <c r="G10" s="141"/>
      <c r="H10" s="87"/>
      <c r="I10" s="87"/>
      <c r="J10" s="87"/>
      <c r="K10" s="87"/>
      <c r="L10" s="91">
        <f t="shared" ref="L10:L12" si="1">SUM(H10:K10)</f>
        <v>0</v>
      </c>
      <c r="M10" s="88" t="s">
        <v>79</v>
      </c>
    </row>
    <row r="11" spans="1:13" ht="15.75" x14ac:dyDescent="0.25">
      <c r="A11" s="102"/>
      <c r="B11" s="102"/>
      <c r="C11" s="102"/>
      <c r="E11" s="85" t="s">
        <v>100</v>
      </c>
      <c r="F11" s="140" t="s">
        <v>86</v>
      </c>
      <c r="G11" s="141"/>
      <c r="H11" s="87"/>
      <c r="I11" s="87"/>
      <c r="J11" s="87"/>
      <c r="K11" s="87"/>
      <c r="L11" s="90">
        <f t="shared" si="1"/>
        <v>0</v>
      </c>
      <c r="M11" s="88" t="s">
        <v>79</v>
      </c>
    </row>
    <row r="12" spans="1:13" ht="15.75" x14ac:dyDescent="0.25">
      <c r="A12" s="108"/>
      <c r="B12" s="124" t="s">
        <v>33</v>
      </c>
      <c r="C12" s="124"/>
      <c r="E12" s="85" t="s">
        <v>101</v>
      </c>
      <c r="F12" s="140" t="s">
        <v>87</v>
      </c>
      <c r="G12" s="141"/>
      <c r="H12" s="87"/>
      <c r="I12" s="87"/>
      <c r="J12" s="87"/>
      <c r="K12" s="87"/>
      <c r="L12" s="90">
        <f t="shared" si="1"/>
        <v>0</v>
      </c>
      <c r="M12" s="88" t="s">
        <v>79</v>
      </c>
    </row>
    <row r="13" spans="1:13" ht="15.75" x14ac:dyDescent="0.25">
      <c r="A13" s="102"/>
      <c r="B13" s="102"/>
      <c r="C13" s="102"/>
      <c r="E13" s="85"/>
      <c r="F13" s="143" t="s">
        <v>88</v>
      </c>
      <c r="G13" s="144"/>
      <c r="H13" s="92">
        <f>SUM(H8:H12)</f>
        <v>56.653999999999996</v>
      </c>
      <c r="I13" s="92">
        <f>SUM(I8:I12)</f>
        <v>2928.8019999999997</v>
      </c>
      <c r="J13" s="92">
        <f>SUM(J8:J12)</f>
        <v>2221.6320000000001</v>
      </c>
      <c r="K13" s="92">
        <f>SUM(K8:K12)</f>
        <v>68.650000000000006</v>
      </c>
      <c r="L13" s="98">
        <f>SUM(L8:L12)</f>
        <v>5275.7379999999994</v>
      </c>
      <c r="M13" s="88" t="s">
        <v>79</v>
      </c>
    </row>
    <row r="14" spans="1:13" ht="47.25" customHeight="1" x14ac:dyDescent="0.25">
      <c r="A14" s="102"/>
      <c r="B14" s="193" t="s">
        <v>116</v>
      </c>
      <c r="C14" s="193"/>
      <c r="E14" s="83" t="s">
        <v>102</v>
      </c>
      <c r="F14" s="138" t="s">
        <v>89</v>
      </c>
      <c r="G14" s="142"/>
      <c r="H14" s="142"/>
      <c r="I14" s="142"/>
      <c r="J14" s="139"/>
      <c r="K14" s="84"/>
      <c r="L14" s="84"/>
      <c r="M14" s="89"/>
    </row>
    <row r="15" spans="1:13" ht="15.75" x14ac:dyDescent="0.25">
      <c r="A15" s="104"/>
      <c r="B15" s="125" t="s">
        <v>5</v>
      </c>
      <c r="C15" s="125"/>
      <c r="E15" s="85" t="s">
        <v>103</v>
      </c>
      <c r="F15" s="145" t="s">
        <v>83</v>
      </c>
      <c r="G15" s="145"/>
      <c r="H15" s="99">
        <f>H8*$M$15/100</f>
        <v>20.094997999999997</v>
      </c>
      <c r="I15" s="99">
        <f t="shared" ref="I15:L15" si="2">I8*$M$15/100</f>
        <v>1554.8392859999999</v>
      </c>
      <c r="J15" s="99">
        <f t="shared" si="2"/>
        <v>1265.6043399999999</v>
      </c>
      <c r="K15" s="99">
        <f t="shared" si="2"/>
        <v>39.146491999999995</v>
      </c>
      <c r="L15" s="87">
        <f t="shared" si="2"/>
        <v>2879.6851159999997</v>
      </c>
      <c r="M15" s="93">
        <v>107.8</v>
      </c>
    </row>
    <row r="16" spans="1:13" ht="15.75" x14ac:dyDescent="0.25">
      <c r="A16" s="102"/>
      <c r="B16" s="102"/>
      <c r="C16" s="102"/>
      <c r="E16" s="85" t="s">
        <v>104</v>
      </c>
      <c r="F16" s="145" t="s">
        <v>84</v>
      </c>
      <c r="G16" s="145"/>
      <c r="H16" s="99">
        <f>H9*$M$15/100*$M$16/100</f>
        <v>43.149848741999996</v>
      </c>
      <c r="I16" s="99">
        <f>I9*$M$15/100*$M$16/100</f>
        <v>1687.3369613099997</v>
      </c>
      <c r="J16" s="99">
        <f t="shared" ref="J16:L16" si="3">J9*$M$15/100*$M$16/100</f>
        <v>1189.1686486680001</v>
      </c>
      <c r="K16" s="99">
        <f t="shared" si="3"/>
        <v>36.705693023999999</v>
      </c>
      <c r="L16" s="87">
        <f t="shared" si="3"/>
        <v>2956.3611517439999</v>
      </c>
      <c r="M16" s="93">
        <v>105.3</v>
      </c>
    </row>
    <row r="17" spans="1:13" ht="15.75" x14ac:dyDescent="0.2">
      <c r="A17" s="102"/>
      <c r="B17" s="102"/>
      <c r="C17" s="102"/>
      <c r="D17" s="12"/>
      <c r="E17" s="85" t="s">
        <v>105</v>
      </c>
      <c r="F17" s="145" t="s">
        <v>85</v>
      </c>
      <c r="G17" s="145"/>
      <c r="H17" s="87">
        <f>H10*$M$15/100*$M$16/100*$M$17/100</f>
        <v>0</v>
      </c>
      <c r="I17" s="87">
        <f t="shared" ref="I17:L17" si="4">I10*$M$15/100*$M$16/100*$M$17/100</f>
        <v>0</v>
      </c>
      <c r="J17" s="87">
        <f t="shared" si="4"/>
        <v>0</v>
      </c>
      <c r="K17" s="87">
        <f t="shared" si="4"/>
        <v>0</v>
      </c>
      <c r="L17" s="87">
        <f t="shared" si="4"/>
        <v>0</v>
      </c>
      <c r="M17" s="93">
        <v>104.4</v>
      </c>
    </row>
    <row r="18" spans="1:13" ht="30" x14ac:dyDescent="0.2">
      <c r="A18" s="109" t="s">
        <v>6</v>
      </c>
      <c r="B18" s="110" t="s">
        <v>34</v>
      </c>
      <c r="C18" s="111" t="s">
        <v>95</v>
      </c>
      <c r="D18" s="28"/>
      <c r="E18" s="85" t="s">
        <v>106</v>
      </c>
      <c r="F18" s="145" t="s">
        <v>86</v>
      </c>
      <c r="G18" s="145"/>
      <c r="H18" s="87">
        <f>H11*$M$15/100*$M$16/100*$M$17/100*$M$18/100</f>
        <v>0</v>
      </c>
      <c r="I18" s="87">
        <f t="shared" ref="I18:L18" si="5">I11*$M$15/100*$M$16/100*$M$17/100*$M$18/100</f>
        <v>0</v>
      </c>
      <c r="J18" s="87">
        <f t="shared" si="5"/>
        <v>0</v>
      </c>
      <c r="K18" s="87">
        <f t="shared" si="5"/>
        <v>0</v>
      </c>
      <c r="L18" s="87">
        <f t="shared" si="5"/>
        <v>0</v>
      </c>
      <c r="M18" s="93">
        <v>104.4</v>
      </c>
    </row>
    <row r="19" spans="1:13" ht="15.75" x14ac:dyDescent="0.2">
      <c r="A19" s="109">
        <v>1</v>
      </c>
      <c r="B19" s="110">
        <v>2</v>
      </c>
      <c r="C19" s="112">
        <v>3</v>
      </c>
      <c r="D19" s="12"/>
      <c r="E19" s="85" t="s">
        <v>107</v>
      </c>
      <c r="F19" s="145" t="s">
        <v>87</v>
      </c>
      <c r="G19" s="145"/>
      <c r="H19" s="87">
        <f>H12*$M$15/100*$M$16/100*$M$17/100*$M$18/100*$M$19/100</f>
        <v>0</v>
      </c>
      <c r="I19" s="87">
        <f t="shared" ref="I19:L19" si="6">I12*$M$15/100*$M$16/100*$M$17/100*$M$18/100*$M$19/100</f>
        <v>0</v>
      </c>
      <c r="J19" s="87">
        <f t="shared" si="6"/>
        <v>0</v>
      </c>
      <c r="K19" s="87">
        <f t="shared" si="6"/>
        <v>0</v>
      </c>
      <c r="L19" s="87">
        <f t="shared" si="6"/>
        <v>0</v>
      </c>
      <c r="M19" s="93">
        <v>104.4</v>
      </c>
    </row>
    <row r="20" spans="1:13" x14ac:dyDescent="0.25">
      <c r="A20" s="113">
        <v>1</v>
      </c>
      <c r="B20" s="114" t="s">
        <v>35</v>
      </c>
      <c r="C20" s="115">
        <v>5275.7380000000003</v>
      </c>
      <c r="D20" s="116"/>
      <c r="E20" s="94"/>
      <c r="F20" s="146" t="s">
        <v>88</v>
      </c>
      <c r="G20" s="146"/>
      <c r="H20" s="92">
        <f>SUM(H15:H19)</f>
        <v>63.244846741999993</v>
      </c>
      <c r="I20" s="92">
        <f t="shared" ref="I20:K20" si="7">SUM(I15:I19)</f>
        <v>3242.1762473099998</v>
      </c>
      <c r="J20" s="92">
        <f t="shared" si="7"/>
        <v>2454.7729886679999</v>
      </c>
      <c r="K20" s="92">
        <f t="shared" si="7"/>
        <v>75.852185023999994</v>
      </c>
      <c r="L20" s="92">
        <f>SUM(L15:L19)</f>
        <v>5836.0462677439991</v>
      </c>
      <c r="M20" s="95"/>
    </row>
    <row r="21" spans="1:13" x14ac:dyDescent="0.25">
      <c r="A21" s="113">
        <v>1.1000000000000001</v>
      </c>
      <c r="B21" s="114" t="s">
        <v>36</v>
      </c>
      <c r="C21" s="115">
        <v>2928.8019999999997</v>
      </c>
      <c r="D21" s="117"/>
      <c r="E21" s="83" t="s">
        <v>108</v>
      </c>
      <c r="F21" s="138" t="s">
        <v>92</v>
      </c>
      <c r="G21" s="142"/>
      <c r="H21" s="142"/>
      <c r="I21" s="142"/>
      <c r="J21" s="139"/>
      <c r="K21" s="87"/>
      <c r="L21" s="87"/>
      <c r="M21" s="95"/>
    </row>
    <row r="22" spans="1:13" x14ac:dyDescent="0.25">
      <c r="A22" s="113">
        <v>1.2</v>
      </c>
      <c r="B22" s="114" t="s">
        <v>37</v>
      </c>
      <c r="C22" s="115">
        <v>2221.6320000000001</v>
      </c>
      <c r="D22" s="117"/>
      <c r="E22" s="85" t="s">
        <v>109</v>
      </c>
      <c r="F22" s="145" t="s">
        <v>83</v>
      </c>
      <c r="G22" s="145"/>
      <c r="H22" s="87">
        <f>H8*$M$22/100*1.2</f>
        <v>24.113997599999994</v>
      </c>
      <c r="I22" s="87">
        <f t="shared" ref="I22:K22" si="8">I8*$M$22/100*1.2</f>
        <v>1865.8071431999997</v>
      </c>
      <c r="J22" s="87">
        <f t="shared" si="8"/>
        <v>1518.7252079999998</v>
      </c>
      <c r="K22" s="87">
        <f t="shared" si="8"/>
        <v>46.975790399999994</v>
      </c>
      <c r="L22" s="87">
        <f>SUM(H22:K22)</f>
        <v>3455.6221391999993</v>
      </c>
      <c r="M22" s="93">
        <v>107.8</v>
      </c>
    </row>
    <row r="23" spans="1:13" x14ac:dyDescent="0.25">
      <c r="A23" s="113">
        <v>1.3</v>
      </c>
      <c r="B23" s="114" t="s">
        <v>38</v>
      </c>
      <c r="C23" s="115">
        <v>125.304</v>
      </c>
      <c r="D23" s="117"/>
      <c r="E23" s="85" t="s">
        <v>110</v>
      </c>
      <c r="F23" s="145" t="s">
        <v>84</v>
      </c>
      <c r="G23" s="145"/>
      <c r="H23" s="87">
        <f>H9*$M$22/100*$M$23/100*1.2</f>
        <v>51.779818490399997</v>
      </c>
      <c r="I23" s="87">
        <f t="shared" ref="I23:K23" si="9">I9*$M$22/100*$M$23/100*1.2</f>
        <v>2024.8043535719994</v>
      </c>
      <c r="J23" s="87">
        <f t="shared" si="9"/>
        <v>1427.0023784016</v>
      </c>
      <c r="K23" s="87">
        <f t="shared" si="9"/>
        <v>44.0468316288</v>
      </c>
      <c r="L23" s="87">
        <f t="shared" ref="L23:L26" si="10">SUM(H23:K23)</f>
        <v>3547.6333820927998</v>
      </c>
      <c r="M23" s="93">
        <v>105.3</v>
      </c>
    </row>
    <row r="24" spans="1:13" x14ac:dyDescent="0.25">
      <c r="A24" s="113">
        <v>2</v>
      </c>
      <c r="B24" s="114" t="s">
        <v>39</v>
      </c>
      <c r="C24" s="115">
        <v>6330.8850000000002</v>
      </c>
      <c r="E24" s="85" t="s">
        <v>111</v>
      </c>
      <c r="F24" s="145" t="s">
        <v>85</v>
      </c>
      <c r="G24" s="145"/>
      <c r="H24" s="87">
        <f>H10*$M$22/100*$M$23/100*$M$24/100*1.2</f>
        <v>0</v>
      </c>
      <c r="I24" s="87">
        <f t="shared" ref="I24:K24" si="11">I10*$M$22/100*$M$23/100*$M$24/100*1.2</f>
        <v>0</v>
      </c>
      <c r="J24" s="87">
        <f t="shared" si="11"/>
        <v>0</v>
      </c>
      <c r="K24" s="87">
        <f t="shared" si="11"/>
        <v>0</v>
      </c>
      <c r="L24" s="87">
        <f t="shared" si="10"/>
        <v>0</v>
      </c>
      <c r="M24" s="93">
        <v>104.4</v>
      </c>
    </row>
    <row r="25" spans="1:13" x14ac:dyDescent="0.25">
      <c r="A25" s="113">
        <v>2.1</v>
      </c>
      <c r="B25" s="114" t="s">
        <v>40</v>
      </c>
      <c r="C25" s="115">
        <v>1055.1469999999999</v>
      </c>
      <c r="E25" s="85" t="s">
        <v>112</v>
      </c>
      <c r="F25" s="145" t="s">
        <v>86</v>
      </c>
      <c r="G25" s="145"/>
      <c r="H25" s="87">
        <f>H11*$M$22/100*$M$23/100*$M$24/100*$M$25/100*1.2</f>
        <v>0</v>
      </c>
      <c r="I25" s="87">
        <f t="shared" ref="I25:K25" si="12">I11*$M$22/100*$M$23/100*$M$24/100*$M$25/100*1.2</f>
        <v>0</v>
      </c>
      <c r="J25" s="87">
        <f t="shared" si="12"/>
        <v>0</v>
      </c>
      <c r="K25" s="87">
        <f t="shared" si="12"/>
        <v>0</v>
      </c>
      <c r="L25" s="87">
        <f t="shared" si="10"/>
        <v>0</v>
      </c>
      <c r="M25" s="93">
        <v>104.4</v>
      </c>
    </row>
    <row r="26" spans="1:13" ht="24" x14ac:dyDescent="0.2">
      <c r="A26" s="113">
        <v>3</v>
      </c>
      <c r="B26" s="114" t="s">
        <v>41</v>
      </c>
      <c r="C26" s="115">
        <v>7003.2548630660003</v>
      </c>
      <c r="D26" s="118">
        <f>C26/1.2</f>
        <v>5836.0457192216672</v>
      </c>
      <c r="E26" s="85" t="s">
        <v>113</v>
      </c>
      <c r="F26" s="145" t="s">
        <v>87</v>
      </c>
      <c r="G26" s="145"/>
      <c r="H26" s="87">
        <f>H12*$M$22/100*$M$23/100*$M$24/100*$M$25/100*$M$26/100*1.2</f>
        <v>0</v>
      </c>
      <c r="I26" s="87">
        <f t="shared" ref="I26:K26" si="13">I12*$M$22/100*$M$23/100*$M$24/100*$M$25/100*$M$26/100*1.2</f>
        <v>0</v>
      </c>
      <c r="J26" s="87">
        <f t="shared" si="13"/>
        <v>0</v>
      </c>
      <c r="K26" s="87">
        <f t="shared" si="13"/>
        <v>0</v>
      </c>
      <c r="L26" s="87">
        <f t="shared" si="10"/>
        <v>0</v>
      </c>
      <c r="M26" s="93">
        <v>104.4</v>
      </c>
    </row>
    <row r="27" spans="1:13" ht="22.5" customHeight="1" x14ac:dyDescent="0.25">
      <c r="A27" s="102"/>
      <c r="C27" s="119"/>
      <c r="E27" s="85"/>
      <c r="F27" s="146" t="s">
        <v>88</v>
      </c>
      <c r="G27" s="146"/>
      <c r="H27" s="92">
        <f>SUM(H22:H26)</f>
        <v>75.893816090399994</v>
      </c>
      <c r="I27" s="92">
        <f t="shared" ref="I27:K27" si="14">SUM(I22:I26)</f>
        <v>3890.6114967719991</v>
      </c>
      <c r="J27" s="92">
        <f t="shared" si="14"/>
        <v>2945.7275864016001</v>
      </c>
      <c r="K27" s="92">
        <f t="shared" si="14"/>
        <v>91.022622028799987</v>
      </c>
      <c r="L27" s="92">
        <f>SUM(L22:L26)</f>
        <v>7003.2555212927991</v>
      </c>
      <c r="M27" s="95"/>
    </row>
    <row r="28" spans="1:13" ht="25.5" customHeight="1" x14ac:dyDescent="0.25">
      <c r="A28" s="126" t="s">
        <v>42</v>
      </c>
      <c r="B28" s="126"/>
      <c r="C28" s="126"/>
      <c r="E28" s="96" t="s">
        <v>90</v>
      </c>
      <c r="F28" s="147" t="s">
        <v>93</v>
      </c>
      <c r="G28" s="147"/>
      <c r="H28" s="97">
        <f>H20</f>
        <v>63.244846741999993</v>
      </c>
      <c r="I28" s="97">
        <f t="shared" ref="I28" si="15">I20</f>
        <v>3242.1762473099998</v>
      </c>
      <c r="J28" s="97">
        <f>J20</f>
        <v>2454.7729886679999</v>
      </c>
      <c r="K28" s="97">
        <f>K20</f>
        <v>75.852185023999994</v>
      </c>
      <c r="L28" s="97">
        <f>L20</f>
        <v>5836.0462677439991</v>
      </c>
      <c r="M28" s="88" t="s">
        <v>79</v>
      </c>
    </row>
    <row r="29" spans="1:13" x14ac:dyDescent="0.25">
      <c r="E29" s="96" t="s">
        <v>91</v>
      </c>
      <c r="F29" s="147" t="s">
        <v>94</v>
      </c>
      <c r="G29" s="147"/>
      <c r="H29" s="97">
        <f>H27</f>
        <v>75.893816090399994</v>
      </c>
      <c r="I29" s="97">
        <f t="shared" ref="I29:K29" si="16">I27</f>
        <v>3890.6114967719991</v>
      </c>
      <c r="J29" s="97">
        <f t="shared" si="16"/>
        <v>2945.7275864016001</v>
      </c>
      <c r="K29" s="97">
        <f t="shared" si="16"/>
        <v>91.022622028799987</v>
      </c>
      <c r="L29" s="97">
        <f>SUM(H29:K29)</f>
        <v>7003.2555212927991</v>
      </c>
      <c r="M29" s="88" t="s">
        <v>79</v>
      </c>
    </row>
    <row r="31" spans="1:13" ht="15" customHeight="1" x14ac:dyDescent="0.25"/>
    <row r="32" spans="1:13" x14ac:dyDescent="0.25">
      <c r="C32" s="120"/>
    </row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36">
    <mergeCell ref="F29:G29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B12:C12"/>
    <mergeCell ref="B14:C14"/>
    <mergeCell ref="B15:C15"/>
    <mergeCell ref="A28:C28"/>
    <mergeCell ref="E1:E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6B354-F3E3-4F8C-9EA9-47B9477C9F56}">
  <sheetPr>
    <pageSetUpPr fitToPage="1"/>
  </sheetPr>
  <dimension ref="A1:BB48"/>
  <sheetViews>
    <sheetView topLeftCell="A5" workbookViewId="0">
      <selection activeCell="B16" sqref="B16:G16"/>
    </sheetView>
  </sheetViews>
  <sheetFormatPr defaultColWidth="9.140625" defaultRowHeight="11.25" customHeight="1" x14ac:dyDescent="0.2"/>
  <cols>
    <col min="1" max="1" width="6.7109375" style="25" customWidth="1"/>
    <col min="2" max="2" width="22.28515625" style="25" customWidth="1"/>
    <col min="3" max="3" width="34.28515625" style="25" customWidth="1"/>
    <col min="4" max="4" width="19.85546875" style="25" customWidth="1"/>
    <col min="5" max="5" width="15.140625" style="25" customWidth="1"/>
    <col min="6" max="6" width="14.7109375" style="25" customWidth="1"/>
    <col min="7" max="8" width="15.28515625" style="25" customWidth="1"/>
    <col min="9" max="13" width="113.7109375" style="26" hidden="1" customWidth="1"/>
    <col min="14" max="19" width="136" style="26" hidden="1" customWidth="1"/>
    <col min="20" max="26" width="155.85546875" style="26" hidden="1" customWidth="1"/>
    <col min="27" max="27" width="162.5703125" style="26" hidden="1" customWidth="1"/>
    <col min="28" max="30" width="56.5703125" style="26" hidden="1" customWidth="1"/>
    <col min="31" max="32" width="54.140625" style="26" hidden="1" customWidth="1"/>
    <col min="33" max="40" width="79.42578125" style="26" hidden="1" customWidth="1"/>
    <col min="41" max="44" width="83.140625" style="26" hidden="1" customWidth="1"/>
    <col min="45" max="48" width="79.42578125" style="26" hidden="1" customWidth="1"/>
    <col min="49" max="50" width="54.140625" style="26" hidden="1" customWidth="1"/>
    <col min="51" max="54" width="79.42578125" style="26" hidden="1" customWidth="1"/>
    <col min="55" max="16384" width="9.140625" style="25"/>
  </cols>
  <sheetData>
    <row r="1" spans="1:19" x14ac:dyDescent="0.2">
      <c r="H1" s="30" t="s">
        <v>51</v>
      </c>
    </row>
    <row r="2" spans="1:19" x14ac:dyDescent="0.2">
      <c r="A2" s="31"/>
      <c r="B2" s="31"/>
      <c r="C2" s="31"/>
      <c r="D2" s="31"/>
      <c r="E2" s="31"/>
      <c r="F2" s="31"/>
      <c r="G2" s="31"/>
      <c r="H2" s="44" t="s">
        <v>52</v>
      </c>
    </row>
    <row r="3" spans="1:19" x14ac:dyDescent="0.2">
      <c r="A3" s="31"/>
      <c r="B3" s="31"/>
      <c r="C3" s="31"/>
      <c r="D3" s="31"/>
      <c r="E3" s="31"/>
      <c r="F3" s="31"/>
      <c r="G3" s="31"/>
      <c r="H3" s="30"/>
    </row>
    <row r="4" spans="1:19" x14ac:dyDescent="0.2">
      <c r="A4" s="31"/>
      <c r="B4" s="31" t="s">
        <v>0</v>
      </c>
      <c r="C4" s="149" t="s">
        <v>31</v>
      </c>
      <c r="D4" s="149"/>
      <c r="E4" s="149"/>
      <c r="F4" s="149"/>
      <c r="G4" s="149"/>
      <c r="H4" s="31"/>
      <c r="I4" s="21" t="s">
        <v>1</v>
      </c>
      <c r="J4" s="21" t="s">
        <v>2</v>
      </c>
      <c r="K4" s="21" t="s">
        <v>2</v>
      </c>
      <c r="L4" s="21" t="s">
        <v>2</v>
      </c>
      <c r="M4" s="21" t="s">
        <v>2</v>
      </c>
    </row>
    <row r="5" spans="1:19" ht="10.5" customHeight="1" x14ac:dyDescent="0.2">
      <c r="A5" s="31"/>
      <c r="B5" s="31"/>
      <c r="C5" s="150" t="s">
        <v>3</v>
      </c>
      <c r="D5" s="150"/>
      <c r="E5" s="150"/>
      <c r="F5" s="150"/>
      <c r="G5" s="150"/>
      <c r="H5" s="31"/>
    </row>
    <row r="6" spans="1:19" ht="17.25" customHeight="1" x14ac:dyDescent="0.2">
      <c r="A6" s="31"/>
      <c r="B6" s="31" t="s">
        <v>44</v>
      </c>
      <c r="C6" s="29"/>
      <c r="D6" s="29"/>
      <c r="E6" s="29"/>
      <c r="F6" s="29"/>
      <c r="G6" s="29"/>
      <c r="H6" s="31"/>
    </row>
    <row r="7" spans="1:19" ht="17.25" customHeight="1" x14ac:dyDescent="0.2">
      <c r="A7" s="31"/>
      <c r="B7" s="31"/>
      <c r="C7" s="29"/>
      <c r="D7" s="29"/>
      <c r="E7" s="29"/>
      <c r="F7" s="29"/>
      <c r="G7" s="29"/>
      <c r="H7" s="31"/>
    </row>
    <row r="8" spans="1:19" ht="17.25" customHeight="1" x14ac:dyDescent="0.2">
      <c r="A8" s="31"/>
      <c r="B8" s="45" t="s">
        <v>53</v>
      </c>
      <c r="C8" s="29"/>
      <c r="D8" s="29"/>
      <c r="E8" s="29"/>
      <c r="F8" s="29"/>
      <c r="G8" s="29"/>
      <c r="H8" s="31"/>
    </row>
    <row r="9" spans="1:19" ht="17.25" customHeight="1" x14ac:dyDescent="0.2">
      <c r="A9" s="31"/>
      <c r="B9" s="31"/>
      <c r="C9" s="151"/>
      <c r="D9" s="151"/>
      <c r="E9" s="151"/>
      <c r="F9" s="151"/>
      <c r="G9" s="151"/>
      <c r="H9" s="31"/>
    </row>
    <row r="10" spans="1:19" ht="11.25" customHeight="1" x14ac:dyDescent="0.25">
      <c r="A10" s="32"/>
      <c r="B10" s="32"/>
      <c r="C10" s="150" t="s">
        <v>4</v>
      </c>
      <c r="D10" s="150"/>
      <c r="E10" s="150"/>
      <c r="F10" s="150"/>
      <c r="G10" s="150"/>
      <c r="H10" s="32"/>
    </row>
    <row r="11" spans="1:19" ht="11.25" customHeight="1" x14ac:dyDescent="0.25">
      <c r="A11" s="32"/>
      <c r="B11" s="32"/>
      <c r="C11" s="29"/>
      <c r="D11" s="29"/>
      <c r="E11" s="29"/>
      <c r="F11" s="29"/>
      <c r="G11" s="29"/>
      <c r="H11" s="32"/>
    </row>
    <row r="12" spans="1:19" ht="18" x14ac:dyDescent="0.25">
      <c r="A12" s="32"/>
      <c r="B12" s="152" t="s">
        <v>54</v>
      </c>
      <c r="C12" s="152"/>
      <c r="D12" s="152"/>
      <c r="E12" s="152"/>
      <c r="F12" s="152"/>
      <c r="G12" s="152"/>
      <c r="H12" s="32"/>
    </row>
    <row r="13" spans="1:19" ht="11.25" customHeight="1" x14ac:dyDescent="0.25">
      <c r="A13" s="32"/>
      <c r="B13" s="32"/>
      <c r="C13" s="29"/>
      <c r="D13" s="29"/>
      <c r="E13" s="29"/>
      <c r="F13" s="29"/>
      <c r="G13" s="29"/>
      <c r="H13" s="32"/>
    </row>
    <row r="14" spans="1:19" ht="11.25" customHeight="1" x14ac:dyDescent="0.25">
      <c r="A14" s="32"/>
      <c r="B14" s="32"/>
      <c r="C14" s="29"/>
      <c r="D14" s="29"/>
      <c r="E14" s="29"/>
      <c r="F14" s="29"/>
      <c r="G14" s="29"/>
      <c r="H14" s="32"/>
    </row>
    <row r="15" spans="1:19" ht="11.25" customHeight="1" x14ac:dyDescent="0.25">
      <c r="A15" s="32"/>
      <c r="B15" s="32"/>
      <c r="C15" s="29"/>
      <c r="D15" s="29"/>
      <c r="E15" s="29"/>
      <c r="F15" s="29"/>
      <c r="G15" s="29"/>
      <c r="H15" s="32"/>
    </row>
    <row r="16" spans="1:19" ht="22.5" x14ac:dyDescent="0.2">
      <c r="A16" s="21"/>
      <c r="B16" s="148" t="s">
        <v>117</v>
      </c>
      <c r="C16" s="148"/>
      <c r="D16" s="148"/>
      <c r="E16" s="148"/>
      <c r="F16" s="148"/>
      <c r="G16" s="148"/>
      <c r="H16" s="21"/>
      <c r="N16" s="21" t="s">
        <v>50</v>
      </c>
      <c r="O16" s="21" t="s">
        <v>2</v>
      </c>
      <c r="P16" s="21" t="s">
        <v>2</v>
      </c>
      <c r="Q16" s="21" t="s">
        <v>2</v>
      </c>
      <c r="R16" s="21" t="s">
        <v>2</v>
      </c>
      <c r="S16" s="21" t="s">
        <v>2</v>
      </c>
    </row>
    <row r="17" spans="1:54" ht="13.5" customHeight="1" x14ac:dyDescent="0.2">
      <c r="A17" s="33"/>
      <c r="B17" s="156" t="s">
        <v>5</v>
      </c>
      <c r="C17" s="156"/>
      <c r="D17" s="156"/>
      <c r="E17" s="156"/>
      <c r="F17" s="156"/>
      <c r="G17" s="156"/>
      <c r="H17" s="33"/>
    </row>
    <row r="18" spans="1:54" ht="9.75" customHeight="1" x14ac:dyDescent="0.2">
      <c r="A18" s="31"/>
      <c r="B18" s="31"/>
      <c r="C18" s="31"/>
      <c r="D18" s="34"/>
      <c r="E18" s="34"/>
      <c r="F18" s="34"/>
      <c r="G18" s="35"/>
      <c r="H18" s="35"/>
    </row>
    <row r="19" spans="1:54" x14ac:dyDescent="0.2">
      <c r="A19" s="46"/>
      <c r="B19" s="157" t="s">
        <v>55</v>
      </c>
      <c r="C19" s="157"/>
      <c r="D19" s="157"/>
      <c r="E19" s="157"/>
      <c r="F19" s="157"/>
      <c r="G19" s="157"/>
      <c r="H19" s="157"/>
      <c r="T19" s="21" t="s">
        <v>56</v>
      </c>
      <c r="U19" s="21" t="s">
        <v>2</v>
      </c>
      <c r="V19" s="21" t="s">
        <v>2</v>
      </c>
      <c r="W19" s="21" t="s">
        <v>2</v>
      </c>
      <c r="X19" s="21" t="s">
        <v>2</v>
      </c>
      <c r="Y19" s="21" t="s">
        <v>2</v>
      </c>
      <c r="Z19" s="21" t="s">
        <v>2</v>
      </c>
    </row>
    <row r="20" spans="1:54" ht="9.75" customHeight="1" x14ac:dyDescent="0.2">
      <c r="A20" s="31"/>
      <c r="B20" s="31"/>
      <c r="C20" s="31"/>
      <c r="D20" s="29"/>
      <c r="E20" s="29"/>
      <c r="F20" s="29"/>
      <c r="G20" s="29"/>
      <c r="H20" s="29"/>
    </row>
    <row r="21" spans="1:54" ht="16.5" customHeight="1" x14ac:dyDescent="0.2">
      <c r="A21" s="158" t="s">
        <v>6</v>
      </c>
      <c r="B21" s="158" t="s">
        <v>57</v>
      </c>
      <c r="C21" s="158" t="s">
        <v>58</v>
      </c>
      <c r="D21" s="161" t="s">
        <v>59</v>
      </c>
      <c r="E21" s="162"/>
      <c r="F21" s="162"/>
      <c r="G21" s="162"/>
      <c r="H21" s="163"/>
      <c r="I21" s="47"/>
    </row>
    <row r="22" spans="1:54" ht="58.5" customHeight="1" x14ac:dyDescent="0.2">
      <c r="A22" s="159"/>
      <c r="B22" s="159"/>
      <c r="C22" s="159"/>
      <c r="D22" s="158" t="s">
        <v>60</v>
      </c>
      <c r="E22" s="158" t="s">
        <v>7</v>
      </c>
      <c r="F22" s="158" t="s">
        <v>8</v>
      </c>
      <c r="G22" s="158" t="s">
        <v>9</v>
      </c>
      <c r="H22" s="158" t="s">
        <v>61</v>
      </c>
      <c r="I22" s="47"/>
    </row>
    <row r="23" spans="1:54" ht="3.75" customHeight="1" x14ac:dyDescent="0.2">
      <c r="A23" s="160"/>
      <c r="B23" s="160"/>
      <c r="C23" s="160"/>
      <c r="D23" s="160"/>
      <c r="E23" s="160"/>
      <c r="F23" s="160"/>
      <c r="G23" s="160"/>
      <c r="H23" s="160"/>
      <c r="I23" s="47"/>
    </row>
    <row r="24" spans="1:54" x14ac:dyDescent="0.2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47"/>
    </row>
    <row r="25" spans="1:54" s="49" customFormat="1" ht="14.25" x14ac:dyDescent="0.2">
      <c r="A25" s="153" t="s">
        <v>10</v>
      </c>
      <c r="B25" s="154"/>
      <c r="C25" s="154"/>
      <c r="D25" s="154"/>
      <c r="E25" s="154"/>
      <c r="F25" s="154"/>
      <c r="G25" s="154"/>
      <c r="H25" s="155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22" t="s">
        <v>10</v>
      </c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</row>
    <row r="26" spans="1:54" s="49" customFormat="1" ht="14.25" x14ac:dyDescent="0.2">
      <c r="A26" s="36" t="s">
        <v>11</v>
      </c>
      <c r="B26" s="38" t="s">
        <v>12</v>
      </c>
      <c r="C26" s="38" t="s">
        <v>62</v>
      </c>
      <c r="D26" s="39">
        <v>1478.069</v>
      </c>
      <c r="E26" s="39"/>
      <c r="F26" s="39">
        <v>1203.115</v>
      </c>
      <c r="G26" s="39"/>
      <c r="H26" s="39">
        <v>2681.1840000000002</v>
      </c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22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</row>
    <row r="27" spans="1:54" s="49" customFormat="1" ht="14.25" x14ac:dyDescent="0.2">
      <c r="A27" s="38"/>
      <c r="B27" s="38"/>
      <c r="C27" s="40" t="s">
        <v>63</v>
      </c>
      <c r="D27" s="39">
        <v>1442.337</v>
      </c>
      <c r="E27" s="39"/>
      <c r="F27" s="39">
        <v>1174.03</v>
      </c>
      <c r="G27" s="39"/>
      <c r="H27" s="39">
        <v>2616.3670000000002</v>
      </c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22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</row>
    <row r="28" spans="1:54" s="49" customFormat="1" ht="22.5" x14ac:dyDescent="0.2">
      <c r="A28" s="50"/>
      <c r="B28" s="164" t="s">
        <v>13</v>
      </c>
      <c r="C28" s="165"/>
      <c r="D28" s="41">
        <v>1442.337</v>
      </c>
      <c r="E28" s="41"/>
      <c r="F28" s="42">
        <v>1174.03</v>
      </c>
      <c r="G28" s="42"/>
      <c r="H28" s="42">
        <v>2616.3670000000002</v>
      </c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22"/>
      <c r="AB28" s="23" t="s">
        <v>13</v>
      </c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</row>
    <row r="29" spans="1:54" s="49" customFormat="1" ht="14.25" x14ac:dyDescent="0.2">
      <c r="A29" s="153" t="s">
        <v>14</v>
      </c>
      <c r="B29" s="154"/>
      <c r="C29" s="154"/>
      <c r="D29" s="154"/>
      <c r="E29" s="154"/>
      <c r="F29" s="154"/>
      <c r="G29" s="154"/>
      <c r="H29" s="155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22" t="s">
        <v>14</v>
      </c>
      <c r="AB29" s="23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</row>
    <row r="30" spans="1:54" s="49" customFormat="1" ht="14.25" x14ac:dyDescent="0.2">
      <c r="A30" s="50"/>
      <c r="B30" s="166" t="s">
        <v>15</v>
      </c>
      <c r="C30" s="167"/>
      <c r="D30" s="41">
        <v>1442.337</v>
      </c>
      <c r="E30" s="41"/>
      <c r="F30" s="42">
        <v>1174.03</v>
      </c>
      <c r="G30" s="42"/>
      <c r="H30" s="42">
        <v>2616.3670000000002</v>
      </c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22"/>
      <c r="AB30" s="23"/>
      <c r="AC30" s="24" t="s">
        <v>15</v>
      </c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</row>
    <row r="31" spans="1:54" s="49" customFormat="1" ht="14.25" x14ac:dyDescent="0.2">
      <c r="A31" s="153" t="s">
        <v>16</v>
      </c>
      <c r="B31" s="154"/>
      <c r="C31" s="154"/>
      <c r="D31" s="154"/>
      <c r="E31" s="154"/>
      <c r="F31" s="154"/>
      <c r="G31" s="154"/>
      <c r="H31" s="155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22" t="s">
        <v>16</v>
      </c>
      <c r="AB31" s="23"/>
      <c r="AC31" s="24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</row>
    <row r="32" spans="1:54" s="49" customFormat="1" ht="14.25" x14ac:dyDescent="0.2">
      <c r="A32" s="50"/>
      <c r="B32" s="166" t="s">
        <v>17</v>
      </c>
      <c r="C32" s="167"/>
      <c r="D32" s="41">
        <v>1442.337</v>
      </c>
      <c r="E32" s="41"/>
      <c r="F32" s="42">
        <v>1174.03</v>
      </c>
      <c r="G32" s="42"/>
      <c r="H32" s="42">
        <v>2616.3670000000002</v>
      </c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22"/>
      <c r="AB32" s="23"/>
      <c r="AC32" s="24" t="s">
        <v>17</v>
      </c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</row>
    <row r="33" spans="1:54" s="49" customFormat="1" ht="14.25" x14ac:dyDescent="0.2">
      <c r="A33" s="153" t="s">
        <v>18</v>
      </c>
      <c r="B33" s="154"/>
      <c r="C33" s="154"/>
      <c r="D33" s="154"/>
      <c r="E33" s="154"/>
      <c r="F33" s="154"/>
      <c r="G33" s="154"/>
      <c r="H33" s="155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22" t="s">
        <v>18</v>
      </c>
      <c r="AB33" s="23"/>
      <c r="AC33" s="24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</row>
    <row r="34" spans="1:54" s="49" customFormat="1" ht="14.25" x14ac:dyDescent="0.2">
      <c r="A34" s="36" t="s">
        <v>45</v>
      </c>
      <c r="B34" s="38"/>
      <c r="C34" s="38" t="s">
        <v>46</v>
      </c>
      <c r="D34" s="39"/>
      <c r="E34" s="39"/>
      <c r="F34" s="39"/>
      <c r="G34" s="39">
        <v>37.213999999999999</v>
      </c>
      <c r="H34" s="39">
        <v>37.213999999999999</v>
      </c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22"/>
      <c r="AB34" s="23"/>
      <c r="AC34" s="24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</row>
    <row r="35" spans="1:54" s="49" customFormat="1" ht="14.25" x14ac:dyDescent="0.2">
      <c r="A35" s="38"/>
      <c r="B35" s="38"/>
      <c r="C35" s="40" t="s">
        <v>63</v>
      </c>
      <c r="D35" s="39"/>
      <c r="E35" s="39"/>
      <c r="F35" s="39"/>
      <c r="G35" s="39">
        <v>36.314</v>
      </c>
      <c r="H35" s="39">
        <v>36.314</v>
      </c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22"/>
      <c r="AB35" s="23"/>
      <c r="AC35" s="24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</row>
    <row r="36" spans="1:54" s="49" customFormat="1" ht="14.25" x14ac:dyDescent="0.2">
      <c r="A36" s="50"/>
      <c r="B36" s="164" t="s">
        <v>19</v>
      </c>
      <c r="C36" s="165"/>
      <c r="D36" s="41"/>
      <c r="E36" s="41"/>
      <c r="F36" s="42"/>
      <c r="G36" s="42">
        <v>36.314</v>
      </c>
      <c r="H36" s="42">
        <v>36.314</v>
      </c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22"/>
      <c r="AB36" s="23" t="s">
        <v>19</v>
      </c>
      <c r="AC36" s="24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</row>
    <row r="37" spans="1:54" s="49" customFormat="1" ht="14.25" x14ac:dyDescent="0.2">
      <c r="A37" s="50"/>
      <c r="B37" s="166" t="s">
        <v>20</v>
      </c>
      <c r="C37" s="167"/>
      <c r="D37" s="41">
        <v>1442.337</v>
      </c>
      <c r="E37" s="41"/>
      <c r="F37" s="42">
        <v>1174.03</v>
      </c>
      <c r="G37" s="42">
        <v>36.314</v>
      </c>
      <c r="H37" s="42">
        <v>2652.681</v>
      </c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22"/>
      <c r="AB37" s="23"/>
      <c r="AC37" s="24" t="s">
        <v>20</v>
      </c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</row>
    <row r="38" spans="1:54" s="49" customFormat="1" ht="48" x14ac:dyDescent="0.2">
      <c r="A38" s="153" t="s">
        <v>21</v>
      </c>
      <c r="B38" s="154"/>
      <c r="C38" s="154"/>
      <c r="D38" s="154"/>
      <c r="E38" s="154"/>
      <c r="F38" s="154"/>
      <c r="G38" s="154"/>
      <c r="H38" s="155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22" t="s">
        <v>21</v>
      </c>
      <c r="AB38" s="23"/>
      <c r="AC38" s="24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</row>
    <row r="39" spans="1:54" s="49" customFormat="1" ht="14.25" x14ac:dyDescent="0.2">
      <c r="A39" s="36" t="s">
        <v>47</v>
      </c>
      <c r="B39" s="38"/>
      <c r="C39" s="38" t="s">
        <v>48</v>
      </c>
      <c r="D39" s="39"/>
      <c r="E39" s="39"/>
      <c r="F39" s="39"/>
      <c r="G39" s="39">
        <v>19.103000000000002</v>
      </c>
      <c r="H39" s="39">
        <v>19.103000000000002</v>
      </c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22"/>
      <c r="AB39" s="23"/>
      <c r="AC39" s="24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</row>
    <row r="40" spans="1:54" s="49" customFormat="1" ht="14.25" x14ac:dyDescent="0.2">
      <c r="A40" s="38"/>
      <c r="B40" s="38"/>
      <c r="C40" s="40" t="s">
        <v>63</v>
      </c>
      <c r="D40" s="39"/>
      <c r="E40" s="39"/>
      <c r="F40" s="39"/>
      <c r="G40" s="39">
        <v>18.640999999999998</v>
      </c>
      <c r="H40" s="39">
        <v>18.640999999999998</v>
      </c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22"/>
      <c r="AB40" s="23"/>
      <c r="AC40" s="24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</row>
    <row r="41" spans="1:54" s="49" customFormat="1" ht="112.5" x14ac:dyDescent="0.2">
      <c r="A41" s="50"/>
      <c r="B41" s="164" t="s">
        <v>22</v>
      </c>
      <c r="C41" s="165"/>
      <c r="D41" s="41"/>
      <c r="E41" s="41"/>
      <c r="F41" s="42"/>
      <c r="G41" s="42">
        <v>18.640999999999998</v>
      </c>
      <c r="H41" s="42">
        <v>18.640999999999998</v>
      </c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22"/>
      <c r="AB41" s="23" t="s">
        <v>22</v>
      </c>
      <c r="AC41" s="24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</row>
    <row r="42" spans="1:54" s="49" customFormat="1" ht="14.25" x14ac:dyDescent="0.2">
      <c r="A42" s="50"/>
      <c r="B42" s="166" t="s">
        <v>23</v>
      </c>
      <c r="C42" s="167"/>
      <c r="D42" s="41">
        <v>1442.337</v>
      </c>
      <c r="E42" s="41"/>
      <c r="F42" s="42">
        <v>1174.03</v>
      </c>
      <c r="G42" s="42">
        <v>54.954999999999998</v>
      </c>
      <c r="H42" s="42">
        <v>2671.3220000000001</v>
      </c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22"/>
      <c r="AB42" s="23"/>
      <c r="AC42" s="24" t="s">
        <v>23</v>
      </c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</row>
    <row r="43" spans="1:54" s="49" customFormat="1" ht="14.25" x14ac:dyDescent="0.2">
      <c r="A43" s="153" t="s">
        <v>24</v>
      </c>
      <c r="B43" s="154"/>
      <c r="C43" s="154"/>
      <c r="D43" s="154"/>
      <c r="E43" s="154"/>
      <c r="F43" s="154"/>
      <c r="G43" s="154"/>
      <c r="H43" s="155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22" t="s">
        <v>24</v>
      </c>
      <c r="AB43" s="23"/>
      <c r="AC43" s="24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</row>
    <row r="44" spans="1:54" s="49" customFormat="1" ht="14.25" x14ac:dyDescent="0.2">
      <c r="A44" s="50"/>
      <c r="B44" s="166" t="s">
        <v>25</v>
      </c>
      <c r="C44" s="167"/>
      <c r="D44" s="41">
        <v>1442.337</v>
      </c>
      <c r="E44" s="41"/>
      <c r="F44" s="42">
        <v>1174.03</v>
      </c>
      <c r="G44" s="42">
        <v>54.954999999999998</v>
      </c>
      <c r="H44" s="42">
        <v>2671.3220000000001</v>
      </c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22"/>
      <c r="AB44" s="23"/>
      <c r="AC44" s="24" t="s">
        <v>25</v>
      </c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</row>
    <row r="45" spans="1:54" s="49" customFormat="1" ht="14.25" x14ac:dyDescent="0.2">
      <c r="A45" s="153" t="s">
        <v>26</v>
      </c>
      <c r="B45" s="154"/>
      <c r="C45" s="154"/>
      <c r="D45" s="154"/>
      <c r="E45" s="154"/>
      <c r="F45" s="154"/>
      <c r="G45" s="154"/>
      <c r="H45" s="155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22" t="s">
        <v>26</v>
      </c>
      <c r="AB45" s="23"/>
      <c r="AC45" s="24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</row>
    <row r="46" spans="1:54" s="49" customFormat="1" ht="14.25" x14ac:dyDescent="0.2">
      <c r="A46" s="36" t="s">
        <v>11</v>
      </c>
      <c r="B46" s="38" t="s">
        <v>27</v>
      </c>
      <c r="C46" s="38" t="s">
        <v>28</v>
      </c>
      <c r="D46" s="39">
        <v>288.46699999999998</v>
      </c>
      <c r="E46" s="39"/>
      <c r="F46" s="39">
        <v>234.80600000000001</v>
      </c>
      <c r="G46" s="39">
        <v>10.991</v>
      </c>
      <c r="H46" s="39">
        <v>534.26400000000001</v>
      </c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22"/>
      <c r="AB46" s="23"/>
      <c r="AC46" s="24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</row>
    <row r="47" spans="1:54" s="49" customFormat="1" ht="14.25" x14ac:dyDescent="0.2">
      <c r="A47" s="50"/>
      <c r="B47" s="164" t="s">
        <v>29</v>
      </c>
      <c r="C47" s="165"/>
      <c r="D47" s="41">
        <v>288.46699999999998</v>
      </c>
      <c r="E47" s="41"/>
      <c r="F47" s="42">
        <v>234.80600000000001</v>
      </c>
      <c r="G47" s="42">
        <v>10.991</v>
      </c>
      <c r="H47" s="42">
        <v>534.26400000000001</v>
      </c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22"/>
      <c r="AB47" s="23" t="s">
        <v>29</v>
      </c>
      <c r="AC47" s="24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</row>
    <row r="48" spans="1:54" s="49" customFormat="1" ht="14.25" x14ac:dyDescent="0.2">
      <c r="A48" s="50"/>
      <c r="B48" s="166" t="s">
        <v>30</v>
      </c>
      <c r="C48" s="167"/>
      <c r="D48" s="41">
        <v>1730.8040000000001</v>
      </c>
      <c r="E48" s="41"/>
      <c r="F48" s="42">
        <v>1408.836</v>
      </c>
      <c r="G48" s="42">
        <v>65.945999999999998</v>
      </c>
      <c r="H48" s="42">
        <v>3205.5859999999998</v>
      </c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22"/>
      <c r="AB48" s="23"/>
      <c r="AC48" s="24"/>
      <c r="AD48" s="24" t="s">
        <v>30</v>
      </c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</row>
  </sheetData>
  <mergeCells count="34">
    <mergeCell ref="B48:C48"/>
    <mergeCell ref="B32:C32"/>
    <mergeCell ref="A33:H33"/>
    <mergeCell ref="B36:C36"/>
    <mergeCell ref="B37:C37"/>
    <mergeCell ref="A38:H38"/>
    <mergeCell ref="B41:C41"/>
    <mergeCell ref="B42:C42"/>
    <mergeCell ref="A43:H43"/>
    <mergeCell ref="B44:C44"/>
    <mergeCell ref="A45:H45"/>
    <mergeCell ref="B47:C47"/>
    <mergeCell ref="A31:H31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28:C28"/>
    <mergeCell ref="A29:H29"/>
    <mergeCell ref="B30:C30"/>
    <mergeCell ref="B16:G16"/>
    <mergeCell ref="C4:G4"/>
    <mergeCell ref="C5:G5"/>
    <mergeCell ref="C9:G9"/>
    <mergeCell ref="C10:G10"/>
    <mergeCell ref="B12:G12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F54"/>
  <sheetViews>
    <sheetView zoomScale="90" zoomScaleNormal="90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21.140625" style="2" customWidth="1"/>
    <col min="5" max="6" width="20" style="2" customWidth="1"/>
    <col min="7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17" t="s">
        <v>31</v>
      </c>
    </row>
    <row r="3" spans="1:3" ht="15" x14ac:dyDescent="0.2">
      <c r="A3" s="4"/>
      <c r="B3" s="4"/>
      <c r="C3" s="4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5" t="s">
        <v>114</v>
      </c>
      <c r="C6" s="18">
        <f>C26</f>
        <v>3455.6217080000001</v>
      </c>
    </row>
    <row r="7" spans="1:3" ht="15" x14ac:dyDescent="0.2">
      <c r="A7" s="3"/>
      <c r="B7" s="3"/>
      <c r="C7" s="3"/>
    </row>
    <row r="8" spans="1:3" ht="15" x14ac:dyDescent="0.2">
      <c r="A8" s="4"/>
      <c r="B8" s="4"/>
      <c r="C8" s="4"/>
    </row>
    <row r="9" spans="1:3" ht="15" x14ac:dyDescent="0.2">
      <c r="A9" s="3"/>
      <c r="B9" s="3"/>
      <c r="C9" s="3"/>
    </row>
    <row r="10" spans="1:3" ht="15" x14ac:dyDescent="0.2">
      <c r="A10" s="3"/>
      <c r="B10" s="6" t="s">
        <v>43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7"/>
      <c r="B12" s="170" t="s">
        <v>33</v>
      </c>
      <c r="C12" s="170"/>
    </row>
    <row r="13" spans="1:3" ht="15" x14ac:dyDescent="0.2">
      <c r="A13" s="3"/>
      <c r="B13" s="3"/>
      <c r="C13" s="3"/>
    </row>
    <row r="14" spans="1:3" ht="42" customHeight="1" x14ac:dyDescent="0.2">
      <c r="A14" s="3"/>
      <c r="B14" s="193" t="s">
        <v>116</v>
      </c>
      <c r="C14" s="193"/>
    </row>
    <row r="15" spans="1:3" ht="15" x14ac:dyDescent="0.2">
      <c r="A15" s="4"/>
      <c r="B15" s="169" t="s">
        <v>5</v>
      </c>
      <c r="C15" s="169"/>
    </row>
    <row r="16" spans="1:3" ht="15" x14ac:dyDescent="0.2">
      <c r="A16" s="3"/>
      <c r="B16" s="3"/>
      <c r="C16" s="3"/>
    </row>
    <row r="17" spans="1:6" ht="15.75" x14ac:dyDescent="0.2">
      <c r="A17" s="3"/>
      <c r="B17" s="3"/>
      <c r="C17" s="3"/>
      <c r="D17" s="12"/>
    </row>
    <row r="18" spans="1:6" ht="28.5" x14ac:dyDescent="0.2">
      <c r="A18" s="8" t="s">
        <v>6</v>
      </c>
      <c r="B18" s="11" t="s">
        <v>34</v>
      </c>
      <c r="C18" s="14" t="s">
        <v>95</v>
      </c>
      <c r="D18" s="28"/>
    </row>
    <row r="19" spans="1:6" ht="15.75" x14ac:dyDescent="0.2">
      <c r="A19" s="8">
        <v>1</v>
      </c>
      <c r="B19" s="11">
        <v>2</v>
      </c>
      <c r="C19" s="15">
        <v>3</v>
      </c>
      <c r="D19" s="12"/>
    </row>
    <row r="20" spans="1:6" x14ac:dyDescent="0.2">
      <c r="A20" s="9">
        <v>1</v>
      </c>
      <c r="B20" s="13" t="s">
        <v>35</v>
      </c>
      <c r="C20" s="16">
        <v>2671.3220000000001</v>
      </c>
      <c r="D20" s="19"/>
    </row>
    <row r="21" spans="1:6" x14ac:dyDescent="0.2">
      <c r="A21" s="9">
        <v>1.1000000000000001</v>
      </c>
      <c r="B21" s="13" t="s">
        <v>36</v>
      </c>
      <c r="C21" s="51">
        <v>1442.337</v>
      </c>
      <c r="D21" s="20"/>
    </row>
    <row r="22" spans="1:6" x14ac:dyDescent="0.2">
      <c r="A22" s="9">
        <v>1.2</v>
      </c>
      <c r="B22" s="13" t="s">
        <v>37</v>
      </c>
      <c r="C22" s="51">
        <v>1174.03</v>
      </c>
      <c r="D22" s="20"/>
    </row>
    <row r="23" spans="1:6" x14ac:dyDescent="0.2">
      <c r="A23" s="9">
        <v>1.3</v>
      </c>
      <c r="B23" s="13" t="s">
        <v>38</v>
      </c>
      <c r="C23" s="51">
        <v>54.954999999999998</v>
      </c>
      <c r="D23" s="20"/>
    </row>
    <row r="24" spans="1:6" x14ac:dyDescent="0.2">
      <c r="A24" s="9">
        <v>2</v>
      </c>
      <c r="B24" s="13" t="s">
        <v>39</v>
      </c>
      <c r="C24" s="51">
        <v>3205.5859999999998</v>
      </c>
    </row>
    <row r="25" spans="1:6" x14ac:dyDescent="0.2">
      <c r="A25" s="9">
        <v>2.1</v>
      </c>
      <c r="B25" s="13" t="s">
        <v>40</v>
      </c>
      <c r="C25" s="16">
        <v>534.26400000000001</v>
      </c>
    </row>
    <row r="26" spans="1:6" ht="24" x14ac:dyDescent="0.2">
      <c r="A26" s="9">
        <v>3</v>
      </c>
      <c r="B26" s="13" t="s">
        <v>41</v>
      </c>
      <c r="C26" s="52">
        <v>3455.6217080000001</v>
      </c>
      <c r="D26" s="54">
        <f>C26/1.2</f>
        <v>2879.684756666667</v>
      </c>
      <c r="E26" s="10"/>
    </row>
    <row r="27" spans="1:6" ht="22.5" customHeight="1" x14ac:dyDescent="0.2">
      <c r="A27" s="3"/>
      <c r="C27" s="27"/>
      <c r="E27" s="53"/>
      <c r="F27" s="43"/>
    </row>
    <row r="28" spans="1:6" ht="25.5" customHeight="1" x14ac:dyDescent="0.2">
      <c r="A28" s="168" t="s">
        <v>42</v>
      </c>
      <c r="B28" s="168"/>
      <c r="C28" s="168"/>
    </row>
    <row r="31" spans="1:6" ht="15" customHeight="1" x14ac:dyDescent="0.2"/>
    <row r="32" spans="1:6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A28:C28"/>
    <mergeCell ref="B15:C15"/>
    <mergeCell ref="B12:C12"/>
    <mergeCell ref="B14:C1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5568D-EBFF-41BD-8B3D-7CC8B86B7F15}">
  <sheetPr>
    <pageSetUpPr fitToPage="1"/>
  </sheetPr>
  <dimension ref="A1:BB45"/>
  <sheetViews>
    <sheetView topLeftCell="A3" workbookViewId="0">
      <selection activeCell="C24" sqref="C24"/>
    </sheetView>
  </sheetViews>
  <sheetFormatPr defaultColWidth="9.140625" defaultRowHeight="11.25" customHeight="1" x14ac:dyDescent="0.2"/>
  <cols>
    <col min="1" max="1" width="6.7109375" style="55" customWidth="1"/>
    <col min="2" max="2" width="22.28515625" style="55" customWidth="1"/>
    <col min="3" max="3" width="34.28515625" style="55" customWidth="1"/>
    <col min="4" max="4" width="19.85546875" style="55" customWidth="1"/>
    <col min="5" max="5" width="15.140625" style="55" customWidth="1"/>
    <col min="6" max="6" width="14.42578125" style="55" customWidth="1"/>
    <col min="7" max="7" width="13.5703125" style="55" customWidth="1"/>
    <col min="8" max="8" width="15.7109375" style="55" customWidth="1"/>
    <col min="9" max="13" width="113.7109375" style="57" hidden="1" customWidth="1"/>
    <col min="14" max="19" width="136" style="57" hidden="1" customWidth="1"/>
    <col min="20" max="26" width="155.85546875" style="57" hidden="1" customWidth="1"/>
    <col min="27" max="27" width="162.5703125" style="57" hidden="1" customWidth="1"/>
    <col min="28" max="30" width="56.5703125" style="57" hidden="1" customWidth="1"/>
    <col min="31" max="32" width="54.140625" style="57" hidden="1" customWidth="1"/>
    <col min="33" max="40" width="79.42578125" style="57" hidden="1" customWidth="1"/>
    <col min="41" max="44" width="83.140625" style="57" hidden="1" customWidth="1"/>
    <col min="45" max="48" width="79.42578125" style="57" hidden="1" customWidth="1"/>
    <col min="49" max="50" width="54.140625" style="57" hidden="1" customWidth="1"/>
    <col min="51" max="54" width="79.42578125" style="57" hidden="1" customWidth="1"/>
    <col min="55" max="16384" width="9.140625" style="55"/>
  </cols>
  <sheetData>
    <row r="1" spans="1:19" x14ac:dyDescent="0.2">
      <c r="H1" s="56" t="s">
        <v>51</v>
      </c>
    </row>
    <row r="2" spans="1:19" x14ac:dyDescent="0.2">
      <c r="A2" s="58"/>
      <c r="B2" s="58"/>
      <c r="C2" s="58"/>
      <c r="D2" s="58"/>
      <c r="E2" s="58"/>
      <c r="F2" s="58"/>
      <c r="G2" s="58"/>
      <c r="H2" s="59" t="s">
        <v>52</v>
      </c>
    </row>
    <row r="3" spans="1:19" x14ac:dyDescent="0.2">
      <c r="A3" s="58"/>
      <c r="B3" s="58"/>
      <c r="C3" s="58"/>
      <c r="D3" s="58"/>
      <c r="E3" s="58"/>
      <c r="F3" s="58"/>
      <c r="G3" s="58"/>
      <c r="H3" s="56"/>
    </row>
    <row r="4" spans="1:19" x14ac:dyDescent="0.2">
      <c r="A4" s="58"/>
      <c r="B4" s="58" t="s">
        <v>0</v>
      </c>
      <c r="C4" s="189" t="s">
        <v>31</v>
      </c>
      <c r="D4" s="189"/>
      <c r="E4" s="189"/>
      <c r="F4" s="189"/>
      <c r="G4" s="189"/>
      <c r="H4" s="58"/>
      <c r="I4" s="60" t="s">
        <v>1</v>
      </c>
      <c r="J4" s="60" t="s">
        <v>2</v>
      </c>
      <c r="K4" s="60" t="s">
        <v>2</v>
      </c>
      <c r="L4" s="60" t="s">
        <v>2</v>
      </c>
      <c r="M4" s="60" t="s">
        <v>2</v>
      </c>
    </row>
    <row r="5" spans="1:19" ht="10.5" customHeight="1" x14ac:dyDescent="0.2">
      <c r="A5" s="58"/>
      <c r="B5" s="58"/>
      <c r="C5" s="190" t="s">
        <v>3</v>
      </c>
      <c r="D5" s="190"/>
      <c r="E5" s="190"/>
      <c r="F5" s="190"/>
      <c r="G5" s="190"/>
      <c r="H5" s="58"/>
    </row>
    <row r="6" spans="1:19" ht="17.25" customHeight="1" x14ac:dyDescent="0.2">
      <c r="A6" s="58"/>
      <c r="B6" s="58" t="s">
        <v>44</v>
      </c>
      <c r="C6" s="61"/>
      <c r="D6" s="61"/>
      <c r="E6" s="61"/>
      <c r="F6" s="61"/>
      <c r="G6" s="61"/>
      <c r="H6" s="58"/>
    </row>
    <row r="7" spans="1:19" ht="17.25" customHeight="1" x14ac:dyDescent="0.2">
      <c r="A7" s="58"/>
      <c r="B7" s="58"/>
      <c r="C7" s="61"/>
      <c r="D7" s="61"/>
      <c r="E7" s="61"/>
      <c r="F7" s="61"/>
      <c r="G7" s="61"/>
      <c r="H7" s="58"/>
    </row>
    <row r="8" spans="1:19" ht="17.25" customHeight="1" x14ac:dyDescent="0.2">
      <c r="A8" s="58"/>
      <c r="B8" s="62" t="s">
        <v>64</v>
      </c>
      <c r="C8" s="61"/>
      <c r="D8" s="61"/>
      <c r="E8" s="61"/>
      <c r="F8" s="61"/>
      <c r="G8" s="61"/>
      <c r="H8" s="58"/>
    </row>
    <row r="9" spans="1:19" ht="17.25" customHeight="1" x14ac:dyDescent="0.2">
      <c r="A9" s="58"/>
      <c r="B9" s="58"/>
      <c r="C9" s="191"/>
      <c r="D9" s="191"/>
      <c r="E9" s="191"/>
      <c r="F9" s="191"/>
      <c r="G9" s="191"/>
      <c r="H9" s="58"/>
    </row>
    <row r="10" spans="1:19" ht="11.25" customHeight="1" x14ac:dyDescent="0.25">
      <c r="A10" s="63"/>
      <c r="B10" s="63"/>
      <c r="C10" s="190" t="s">
        <v>4</v>
      </c>
      <c r="D10" s="190"/>
      <c r="E10" s="190"/>
      <c r="F10" s="190"/>
      <c r="G10" s="190"/>
      <c r="H10" s="63"/>
    </row>
    <row r="11" spans="1:19" ht="11.25" customHeight="1" x14ac:dyDescent="0.25">
      <c r="A11" s="63"/>
      <c r="B11" s="63"/>
      <c r="C11" s="61"/>
      <c r="D11" s="61"/>
      <c r="E11" s="61"/>
      <c r="F11" s="61"/>
      <c r="G11" s="61"/>
      <c r="H11" s="63"/>
    </row>
    <row r="12" spans="1:19" ht="18" x14ac:dyDescent="0.25">
      <c r="A12" s="63"/>
      <c r="B12" s="192" t="s">
        <v>54</v>
      </c>
      <c r="C12" s="192"/>
      <c r="D12" s="192"/>
      <c r="E12" s="192"/>
      <c r="F12" s="192"/>
      <c r="G12" s="192"/>
      <c r="H12" s="63"/>
    </row>
    <row r="13" spans="1:19" ht="11.25" customHeight="1" x14ac:dyDescent="0.25">
      <c r="A13" s="63"/>
      <c r="B13" s="63"/>
      <c r="C13" s="61"/>
      <c r="D13" s="61"/>
      <c r="E13" s="61"/>
      <c r="F13" s="61"/>
      <c r="G13" s="61"/>
      <c r="H13" s="63"/>
    </row>
    <row r="14" spans="1:19" ht="11.25" customHeight="1" x14ac:dyDescent="0.25">
      <c r="A14" s="63"/>
      <c r="B14" s="63"/>
      <c r="C14" s="61"/>
      <c r="D14" s="61"/>
      <c r="E14" s="61"/>
      <c r="F14" s="61"/>
      <c r="G14" s="61"/>
      <c r="H14" s="63"/>
    </row>
    <row r="15" spans="1:19" ht="11.25" customHeight="1" x14ac:dyDescent="0.25">
      <c r="A15" s="63"/>
      <c r="B15" s="63"/>
      <c r="C15" s="61"/>
      <c r="D15" s="61"/>
      <c r="E15" s="61"/>
      <c r="F15" s="61"/>
      <c r="G15" s="61"/>
      <c r="H15" s="63"/>
    </row>
    <row r="16" spans="1:19" ht="22.5" customHeight="1" x14ac:dyDescent="0.2">
      <c r="A16" s="60"/>
      <c r="B16" s="148" t="s">
        <v>117</v>
      </c>
      <c r="C16" s="148"/>
      <c r="D16" s="148"/>
      <c r="E16" s="148"/>
      <c r="F16" s="148"/>
      <c r="G16" s="148"/>
      <c r="H16" s="60"/>
      <c r="N16" s="60" t="s">
        <v>50</v>
      </c>
      <c r="O16" s="60" t="s">
        <v>2</v>
      </c>
      <c r="P16" s="60" t="s">
        <v>2</v>
      </c>
      <c r="Q16" s="60" t="s">
        <v>2</v>
      </c>
      <c r="R16" s="60" t="s">
        <v>2</v>
      </c>
      <c r="S16" s="60" t="s">
        <v>2</v>
      </c>
    </row>
    <row r="17" spans="1:54" ht="13.5" customHeight="1" x14ac:dyDescent="0.2">
      <c r="A17" s="64"/>
      <c r="B17" s="178" t="s">
        <v>5</v>
      </c>
      <c r="C17" s="178"/>
      <c r="D17" s="178"/>
      <c r="E17" s="178"/>
      <c r="F17" s="178"/>
      <c r="G17" s="178"/>
      <c r="H17" s="64"/>
    </row>
    <row r="18" spans="1:54" ht="9.75" customHeight="1" x14ac:dyDescent="0.2">
      <c r="A18" s="58"/>
      <c r="B18" s="58"/>
      <c r="C18" s="58"/>
      <c r="D18" s="65"/>
      <c r="E18" s="65"/>
      <c r="F18" s="65"/>
      <c r="G18" s="66"/>
      <c r="H18" s="66"/>
    </row>
    <row r="19" spans="1:54" x14ac:dyDescent="0.2">
      <c r="A19" s="67"/>
      <c r="B19" s="179" t="s">
        <v>55</v>
      </c>
      <c r="C19" s="179"/>
      <c r="D19" s="179"/>
      <c r="E19" s="179"/>
      <c r="F19" s="179"/>
      <c r="G19" s="179"/>
      <c r="H19" s="179"/>
      <c r="T19" s="60" t="s">
        <v>56</v>
      </c>
      <c r="U19" s="60" t="s">
        <v>2</v>
      </c>
      <c r="V19" s="60" t="s">
        <v>2</v>
      </c>
      <c r="W19" s="60" t="s">
        <v>2</v>
      </c>
      <c r="X19" s="60" t="s">
        <v>2</v>
      </c>
      <c r="Y19" s="60" t="s">
        <v>2</v>
      </c>
      <c r="Z19" s="60" t="s">
        <v>2</v>
      </c>
    </row>
    <row r="20" spans="1:54" ht="9.75" customHeight="1" x14ac:dyDescent="0.2">
      <c r="A20" s="58"/>
      <c r="B20" s="58"/>
      <c r="C20" s="58"/>
      <c r="D20" s="61"/>
      <c r="E20" s="61"/>
      <c r="F20" s="61"/>
      <c r="G20" s="61"/>
      <c r="H20" s="61"/>
    </row>
    <row r="21" spans="1:54" ht="16.5" customHeight="1" x14ac:dyDescent="0.2">
      <c r="A21" s="180" t="s">
        <v>6</v>
      </c>
      <c r="B21" s="180" t="s">
        <v>57</v>
      </c>
      <c r="C21" s="180" t="s">
        <v>58</v>
      </c>
      <c r="D21" s="183" t="s">
        <v>59</v>
      </c>
      <c r="E21" s="184"/>
      <c r="F21" s="184"/>
      <c r="G21" s="184"/>
      <c r="H21" s="185"/>
      <c r="I21" s="68"/>
    </row>
    <row r="22" spans="1:54" ht="58.5" customHeight="1" x14ac:dyDescent="0.2">
      <c r="A22" s="181"/>
      <c r="B22" s="181"/>
      <c r="C22" s="181"/>
      <c r="D22" s="180" t="s">
        <v>60</v>
      </c>
      <c r="E22" s="180" t="s">
        <v>7</v>
      </c>
      <c r="F22" s="180" t="s">
        <v>8</v>
      </c>
      <c r="G22" s="180" t="s">
        <v>9</v>
      </c>
      <c r="H22" s="180" t="s">
        <v>61</v>
      </c>
      <c r="I22" s="68"/>
    </row>
    <row r="23" spans="1:54" ht="3.75" customHeight="1" x14ac:dyDescent="0.2">
      <c r="A23" s="182"/>
      <c r="B23" s="182"/>
      <c r="C23" s="182"/>
      <c r="D23" s="182"/>
      <c r="E23" s="182"/>
      <c r="F23" s="182"/>
      <c r="G23" s="182"/>
      <c r="H23" s="182"/>
      <c r="I23" s="68"/>
    </row>
    <row r="24" spans="1:54" x14ac:dyDescent="0.2">
      <c r="A24" s="69">
        <v>1</v>
      </c>
      <c r="B24" s="69">
        <v>2</v>
      </c>
      <c r="C24" s="69">
        <v>3</v>
      </c>
      <c r="D24" s="69">
        <v>4</v>
      </c>
      <c r="E24" s="69">
        <v>5</v>
      </c>
      <c r="F24" s="69">
        <v>6</v>
      </c>
      <c r="G24" s="69">
        <v>7</v>
      </c>
      <c r="H24" s="69">
        <v>8</v>
      </c>
      <c r="I24" s="68"/>
    </row>
    <row r="25" spans="1:54" s="72" customFormat="1" ht="14.25" x14ac:dyDescent="0.2">
      <c r="A25" s="186" t="s">
        <v>10</v>
      </c>
      <c r="B25" s="187"/>
      <c r="C25" s="187"/>
      <c r="D25" s="187"/>
      <c r="E25" s="187"/>
      <c r="F25" s="187"/>
      <c r="G25" s="187"/>
      <c r="H25" s="188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1" t="s">
        <v>10</v>
      </c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</row>
    <row r="26" spans="1:54" s="72" customFormat="1" ht="14.25" x14ac:dyDescent="0.2">
      <c r="A26" s="73" t="s">
        <v>11</v>
      </c>
      <c r="B26" s="74" t="s">
        <v>12</v>
      </c>
      <c r="C26" s="74" t="s">
        <v>65</v>
      </c>
      <c r="D26" s="75">
        <v>1486.4649999999999</v>
      </c>
      <c r="E26" s="75"/>
      <c r="F26" s="75">
        <v>1047.6020000000001</v>
      </c>
      <c r="G26" s="75"/>
      <c r="H26" s="75">
        <v>2534.067</v>
      </c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1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</row>
    <row r="27" spans="1:54" s="72" customFormat="1" ht="22.5" x14ac:dyDescent="0.2">
      <c r="A27" s="76"/>
      <c r="B27" s="176" t="s">
        <v>13</v>
      </c>
      <c r="C27" s="177"/>
      <c r="D27" s="77">
        <v>1486.4649999999999</v>
      </c>
      <c r="E27" s="77"/>
      <c r="F27" s="78">
        <v>1047.6020000000001</v>
      </c>
      <c r="G27" s="78"/>
      <c r="H27" s="78">
        <v>2534.067</v>
      </c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1"/>
      <c r="AB27" s="79" t="s">
        <v>13</v>
      </c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</row>
    <row r="28" spans="1:54" s="72" customFormat="1" ht="14.25" x14ac:dyDescent="0.2">
      <c r="A28" s="173" t="s">
        <v>14</v>
      </c>
      <c r="B28" s="174"/>
      <c r="C28" s="174"/>
      <c r="D28" s="174"/>
      <c r="E28" s="174"/>
      <c r="F28" s="174"/>
      <c r="G28" s="174"/>
      <c r="H28" s="175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1" t="s">
        <v>14</v>
      </c>
      <c r="AB28" s="79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</row>
    <row r="29" spans="1:54" s="72" customFormat="1" ht="14.25" x14ac:dyDescent="0.2">
      <c r="A29" s="76"/>
      <c r="B29" s="171" t="s">
        <v>15</v>
      </c>
      <c r="C29" s="172"/>
      <c r="D29" s="77">
        <v>1486.4649999999999</v>
      </c>
      <c r="E29" s="77"/>
      <c r="F29" s="78">
        <v>1047.6020000000001</v>
      </c>
      <c r="G29" s="78"/>
      <c r="H29" s="78">
        <v>2534.067</v>
      </c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1"/>
      <c r="AB29" s="79"/>
      <c r="AC29" s="80" t="s">
        <v>15</v>
      </c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</row>
    <row r="30" spans="1:54" s="72" customFormat="1" ht="14.25" x14ac:dyDescent="0.2">
      <c r="A30" s="173" t="s">
        <v>16</v>
      </c>
      <c r="B30" s="174"/>
      <c r="C30" s="174"/>
      <c r="D30" s="174"/>
      <c r="E30" s="174"/>
      <c r="F30" s="174"/>
      <c r="G30" s="174"/>
      <c r="H30" s="175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1" t="s">
        <v>16</v>
      </c>
      <c r="AB30" s="79"/>
      <c r="AC30" s="8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</row>
    <row r="31" spans="1:54" s="72" customFormat="1" ht="14.25" x14ac:dyDescent="0.2">
      <c r="A31" s="76"/>
      <c r="B31" s="171" t="s">
        <v>17</v>
      </c>
      <c r="C31" s="172"/>
      <c r="D31" s="77">
        <v>1486.4649999999999</v>
      </c>
      <c r="E31" s="77"/>
      <c r="F31" s="78">
        <v>1047.6020000000001</v>
      </c>
      <c r="G31" s="78"/>
      <c r="H31" s="78">
        <v>2534.067</v>
      </c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1"/>
      <c r="AB31" s="79"/>
      <c r="AC31" s="80" t="s">
        <v>17</v>
      </c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</row>
    <row r="32" spans="1:54" s="72" customFormat="1" ht="14.25" x14ac:dyDescent="0.2">
      <c r="A32" s="173" t="s">
        <v>18</v>
      </c>
      <c r="B32" s="174"/>
      <c r="C32" s="174"/>
      <c r="D32" s="174"/>
      <c r="E32" s="174"/>
      <c r="F32" s="174"/>
      <c r="G32" s="174"/>
      <c r="H32" s="175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1" t="s">
        <v>18</v>
      </c>
      <c r="AB32" s="79"/>
      <c r="AC32" s="8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</row>
    <row r="33" spans="1:54" s="72" customFormat="1" ht="14.25" x14ac:dyDescent="0.2">
      <c r="A33" s="73" t="s">
        <v>45</v>
      </c>
      <c r="B33" s="74"/>
      <c r="C33" s="74" t="s">
        <v>46</v>
      </c>
      <c r="D33" s="75"/>
      <c r="E33" s="75"/>
      <c r="F33" s="75"/>
      <c r="G33" s="75">
        <v>32.335999999999999</v>
      </c>
      <c r="H33" s="75">
        <v>32.335999999999999</v>
      </c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1"/>
      <c r="AB33" s="79"/>
      <c r="AC33" s="8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</row>
    <row r="34" spans="1:54" s="72" customFormat="1" ht="14.25" x14ac:dyDescent="0.2">
      <c r="A34" s="76"/>
      <c r="B34" s="176" t="s">
        <v>19</v>
      </c>
      <c r="C34" s="177"/>
      <c r="D34" s="77"/>
      <c r="E34" s="77"/>
      <c r="F34" s="78"/>
      <c r="G34" s="78">
        <v>32.335999999999999</v>
      </c>
      <c r="H34" s="78">
        <v>32.335999999999999</v>
      </c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1"/>
      <c r="AB34" s="79" t="s">
        <v>19</v>
      </c>
      <c r="AC34" s="8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</row>
    <row r="35" spans="1:54" s="72" customFormat="1" ht="14.25" x14ac:dyDescent="0.2">
      <c r="A35" s="76"/>
      <c r="B35" s="171" t="s">
        <v>20</v>
      </c>
      <c r="C35" s="172"/>
      <c r="D35" s="77">
        <v>1486.4649999999999</v>
      </c>
      <c r="E35" s="77"/>
      <c r="F35" s="78">
        <v>1047.6020000000001</v>
      </c>
      <c r="G35" s="78">
        <v>32.335999999999999</v>
      </c>
      <c r="H35" s="78">
        <v>2566.4029999999998</v>
      </c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1"/>
      <c r="AB35" s="79"/>
      <c r="AC35" s="80" t="s">
        <v>20</v>
      </c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</row>
    <row r="36" spans="1:54" s="72" customFormat="1" ht="48" x14ac:dyDescent="0.2">
      <c r="A36" s="173" t="s">
        <v>21</v>
      </c>
      <c r="B36" s="174"/>
      <c r="C36" s="174"/>
      <c r="D36" s="174"/>
      <c r="E36" s="174"/>
      <c r="F36" s="174"/>
      <c r="G36" s="174"/>
      <c r="H36" s="175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1" t="s">
        <v>21</v>
      </c>
      <c r="AB36" s="79"/>
      <c r="AC36" s="8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</row>
    <row r="37" spans="1:54" s="72" customFormat="1" ht="14.25" x14ac:dyDescent="0.2">
      <c r="A37" s="73" t="s">
        <v>47</v>
      </c>
      <c r="B37" s="74"/>
      <c r="C37" s="74" t="s">
        <v>48</v>
      </c>
      <c r="D37" s="75"/>
      <c r="E37" s="75"/>
      <c r="F37" s="75"/>
      <c r="G37" s="75">
        <v>38.012999999999998</v>
      </c>
      <c r="H37" s="75">
        <v>38.012999999999998</v>
      </c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1"/>
      <c r="AB37" s="79"/>
      <c r="AC37" s="8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</row>
    <row r="38" spans="1:54" s="72" customFormat="1" ht="112.5" x14ac:dyDescent="0.2">
      <c r="A38" s="76"/>
      <c r="B38" s="176" t="s">
        <v>22</v>
      </c>
      <c r="C38" s="177"/>
      <c r="D38" s="77"/>
      <c r="E38" s="77"/>
      <c r="F38" s="78"/>
      <c r="G38" s="78">
        <v>38.012999999999998</v>
      </c>
      <c r="H38" s="78">
        <v>38.012999999999998</v>
      </c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1"/>
      <c r="AB38" s="79" t="s">
        <v>22</v>
      </c>
      <c r="AC38" s="8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</row>
    <row r="39" spans="1:54" s="72" customFormat="1" ht="14.25" x14ac:dyDescent="0.2">
      <c r="A39" s="76"/>
      <c r="B39" s="171" t="s">
        <v>23</v>
      </c>
      <c r="C39" s="172"/>
      <c r="D39" s="77">
        <v>1486.4649999999999</v>
      </c>
      <c r="E39" s="77"/>
      <c r="F39" s="78">
        <v>1047.6020000000001</v>
      </c>
      <c r="G39" s="78">
        <v>70.349000000000004</v>
      </c>
      <c r="H39" s="78">
        <v>2604.4160000000002</v>
      </c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1"/>
      <c r="AB39" s="79"/>
      <c r="AC39" s="80" t="s">
        <v>23</v>
      </c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</row>
    <row r="40" spans="1:54" s="72" customFormat="1" ht="14.25" x14ac:dyDescent="0.2">
      <c r="A40" s="173" t="s">
        <v>24</v>
      </c>
      <c r="B40" s="174"/>
      <c r="C40" s="174"/>
      <c r="D40" s="174"/>
      <c r="E40" s="174"/>
      <c r="F40" s="174"/>
      <c r="G40" s="174"/>
      <c r="H40" s="175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1" t="s">
        <v>24</v>
      </c>
      <c r="AB40" s="79"/>
      <c r="AC40" s="8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</row>
    <row r="41" spans="1:54" s="72" customFormat="1" ht="14.25" x14ac:dyDescent="0.2">
      <c r="A41" s="76"/>
      <c r="B41" s="171" t="s">
        <v>25</v>
      </c>
      <c r="C41" s="172"/>
      <c r="D41" s="77">
        <v>1486.4649999999999</v>
      </c>
      <c r="E41" s="77"/>
      <c r="F41" s="78">
        <v>1047.6020000000001</v>
      </c>
      <c r="G41" s="78">
        <v>70.349000000000004</v>
      </c>
      <c r="H41" s="78">
        <v>2604.4160000000002</v>
      </c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1"/>
      <c r="AB41" s="79"/>
      <c r="AC41" s="80" t="s">
        <v>25</v>
      </c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</row>
    <row r="42" spans="1:54" s="72" customFormat="1" ht="14.25" x14ac:dyDescent="0.2">
      <c r="A42" s="173" t="s">
        <v>26</v>
      </c>
      <c r="B42" s="174"/>
      <c r="C42" s="174"/>
      <c r="D42" s="174"/>
      <c r="E42" s="174"/>
      <c r="F42" s="174"/>
      <c r="G42" s="174"/>
      <c r="H42" s="175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1" t="s">
        <v>26</v>
      </c>
      <c r="AB42" s="79"/>
      <c r="AC42" s="8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</row>
    <row r="43" spans="1:54" s="72" customFormat="1" ht="14.25" x14ac:dyDescent="0.2">
      <c r="A43" s="73" t="s">
        <v>11</v>
      </c>
      <c r="B43" s="74" t="s">
        <v>27</v>
      </c>
      <c r="C43" s="74" t="s">
        <v>28</v>
      </c>
      <c r="D43" s="75">
        <v>297.29300000000001</v>
      </c>
      <c r="E43" s="75"/>
      <c r="F43" s="75">
        <v>209.52</v>
      </c>
      <c r="G43" s="75">
        <v>14.07</v>
      </c>
      <c r="H43" s="75">
        <v>520.88300000000004</v>
      </c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1"/>
      <c r="AB43" s="79"/>
      <c r="AC43" s="8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0"/>
      <c r="BB43" s="70"/>
    </row>
    <row r="44" spans="1:54" s="72" customFormat="1" ht="14.25" x14ac:dyDescent="0.2">
      <c r="A44" s="76"/>
      <c r="B44" s="176" t="s">
        <v>29</v>
      </c>
      <c r="C44" s="177"/>
      <c r="D44" s="77">
        <v>297.29300000000001</v>
      </c>
      <c r="E44" s="77"/>
      <c r="F44" s="78">
        <v>209.52</v>
      </c>
      <c r="G44" s="78">
        <v>14.07</v>
      </c>
      <c r="H44" s="78">
        <v>520.88300000000004</v>
      </c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1"/>
      <c r="AB44" s="79" t="s">
        <v>29</v>
      </c>
      <c r="AC44" s="8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</row>
    <row r="45" spans="1:54" s="72" customFormat="1" ht="14.25" x14ac:dyDescent="0.2">
      <c r="A45" s="76"/>
      <c r="B45" s="171" t="s">
        <v>30</v>
      </c>
      <c r="C45" s="172"/>
      <c r="D45" s="77">
        <v>1783.758</v>
      </c>
      <c r="E45" s="77"/>
      <c r="F45" s="78">
        <v>1257.1220000000001</v>
      </c>
      <c r="G45" s="78">
        <v>84.418999999999997</v>
      </c>
      <c r="H45" s="78">
        <v>3125.299</v>
      </c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1"/>
      <c r="AB45" s="79"/>
      <c r="AC45" s="80"/>
      <c r="AD45" s="80" t="s">
        <v>30</v>
      </c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</row>
  </sheetData>
  <mergeCells count="34">
    <mergeCell ref="B16:G16"/>
    <mergeCell ref="C4:G4"/>
    <mergeCell ref="C5:G5"/>
    <mergeCell ref="C9:G9"/>
    <mergeCell ref="C10:G10"/>
    <mergeCell ref="B12:G12"/>
    <mergeCell ref="A30:H30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27:C27"/>
    <mergeCell ref="A28:H28"/>
    <mergeCell ref="B29:C29"/>
    <mergeCell ref="B45:C45"/>
    <mergeCell ref="B31:C31"/>
    <mergeCell ref="A32:H32"/>
    <mergeCell ref="B34:C34"/>
    <mergeCell ref="B35:C35"/>
    <mergeCell ref="A36:H36"/>
    <mergeCell ref="B38:C38"/>
    <mergeCell ref="B39:C39"/>
    <mergeCell ref="A40:H40"/>
    <mergeCell ref="B41:C41"/>
    <mergeCell ref="A42:H42"/>
    <mergeCell ref="B44:C44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D9F71-EA5E-4CF4-93F4-748B46C26745}">
  <dimension ref="A1:D54"/>
  <sheetViews>
    <sheetView zoomScale="90" zoomScaleNormal="90" workbookViewId="0">
      <selection activeCell="B14" sqref="B14:C14"/>
    </sheetView>
  </sheetViews>
  <sheetFormatPr defaultColWidth="8.85546875" defaultRowHeight="15" x14ac:dyDescent="0.25"/>
  <cols>
    <col min="1" max="1" width="5.5703125" style="101" bestFit="1" customWidth="1"/>
    <col min="2" max="2" width="36.7109375" style="101" bestFit="1" customWidth="1"/>
    <col min="3" max="3" width="76.7109375" style="101" customWidth="1"/>
    <col min="4" max="4" width="21.140625" style="2" customWidth="1"/>
    <col min="5" max="5" width="20" style="2" customWidth="1"/>
    <col min="6" max="6" width="9.140625" style="2" customWidth="1"/>
    <col min="7" max="16384" width="8.85546875" style="2"/>
  </cols>
  <sheetData>
    <row r="1" spans="1:3" ht="15.75" x14ac:dyDescent="0.2">
      <c r="A1" s="100"/>
      <c r="B1" s="100"/>
      <c r="C1" s="100"/>
    </row>
    <row r="2" spans="1:3" ht="15.75" x14ac:dyDescent="0.2">
      <c r="A2" s="102"/>
      <c r="B2" s="102" t="s">
        <v>0</v>
      </c>
      <c r="C2" s="103" t="s">
        <v>31</v>
      </c>
    </row>
    <row r="3" spans="1:3" ht="15.75" x14ac:dyDescent="0.2">
      <c r="A3" s="104"/>
      <c r="B3" s="104"/>
      <c r="C3" s="104"/>
    </row>
    <row r="4" spans="1:3" ht="15.75" x14ac:dyDescent="0.2">
      <c r="A4" s="102"/>
      <c r="B4" s="102"/>
      <c r="C4" s="102"/>
    </row>
    <row r="5" spans="1:3" ht="15.75" x14ac:dyDescent="0.2">
      <c r="A5" s="102"/>
      <c r="B5" s="102"/>
      <c r="C5" s="102"/>
    </row>
    <row r="6" spans="1:3" ht="25.5" x14ac:dyDescent="0.2">
      <c r="A6" s="102"/>
      <c r="B6" s="105" t="s">
        <v>115</v>
      </c>
      <c r="C6" s="106">
        <f>C26</f>
        <v>3547.6331550659997</v>
      </c>
    </row>
    <row r="7" spans="1:3" ht="15.75" x14ac:dyDescent="0.2">
      <c r="A7" s="102"/>
      <c r="B7" s="102"/>
      <c r="C7" s="102"/>
    </row>
    <row r="8" spans="1:3" ht="15.75" x14ac:dyDescent="0.2">
      <c r="A8" s="104"/>
      <c r="B8" s="104"/>
      <c r="C8" s="104"/>
    </row>
    <row r="9" spans="1:3" ht="15.75" x14ac:dyDescent="0.2">
      <c r="A9" s="102"/>
      <c r="B9" s="102"/>
      <c r="C9" s="102"/>
    </row>
    <row r="10" spans="1:3" ht="15.75" x14ac:dyDescent="0.2">
      <c r="A10" s="102"/>
      <c r="B10" s="107" t="s">
        <v>43</v>
      </c>
      <c r="C10" s="102"/>
    </row>
    <row r="11" spans="1:3" ht="15.75" x14ac:dyDescent="0.2">
      <c r="A11" s="102"/>
      <c r="B11" s="102"/>
      <c r="C11" s="102"/>
    </row>
    <row r="12" spans="1:3" ht="15.75" x14ac:dyDescent="0.2">
      <c r="A12" s="108"/>
      <c r="B12" s="124" t="s">
        <v>33</v>
      </c>
      <c r="C12" s="124"/>
    </row>
    <row r="13" spans="1:3" ht="15.75" x14ac:dyDescent="0.2">
      <c r="A13" s="102"/>
      <c r="B13" s="102"/>
      <c r="C13" s="102"/>
    </row>
    <row r="14" spans="1:3" ht="42" customHeight="1" x14ac:dyDescent="0.2">
      <c r="A14" s="102"/>
      <c r="B14" s="193" t="s">
        <v>116</v>
      </c>
      <c r="C14" s="193"/>
    </row>
    <row r="15" spans="1:3" ht="15.75" x14ac:dyDescent="0.2">
      <c r="A15" s="104"/>
      <c r="B15" s="125" t="s">
        <v>5</v>
      </c>
      <c r="C15" s="125"/>
    </row>
    <row r="16" spans="1:3" ht="15.75" x14ac:dyDescent="0.2">
      <c r="A16" s="102"/>
      <c r="B16" s="102"/>
      <c r="C16" s="102"/>
    </row>
    <row r="17" spans="1:4" ht="15.75" x14ac:dyDescent="0.2">
      <c r="A17" s="102"/>
      <c r="B17" s="102"/>
      <c r="C17" s="102"/>
      <c r="D17" s="12"/>
    </row>
    <row r="18" spans="1:4" ht="30" x14ac:dyDescent="0.2">
      <c r="A18" s="109" t="s">
        <v>6</v>
      </c>
      <c r="B18" s="110" t="s">
        <v>34</v>
      </c>
      <c r="C18" s="111" t="s">
        <v>49</v>
      </c>
      <c r="D18" s="28"/>
    </row>
    <row r="19" spans="1:4" ht="15.75" x14ac:dyDescent="0.2">
      <c r="A19" s="109">
        <v>1</v>
      </c>
      <c r="B19" s="110">
        <v>2</v>
      </c>
      <c r="C19" s="112">
        <v>3</v>
      </c>
      <c r="D19" s="12"/>
    </row>
    <row r="20" spans="1:4" ht="14.25" x14ac:dyDescent="0.2">
      <c r="A20" s="113">
        <v>1</v>
      </c>
      <c r="B20" s="114" t="s">
        <v>35</v>
      </c>
      <c r="C20" s="121">
        <v>2604.4160000000002</v>
      </c>
      <c r="D20" s="19"/>
    </row>
    <row r="21" spans="1:4" ht="14.25" x14ac:dyDescent="0.2">
      <c r="A21" s="113">
        <v>1.1000000000000001</v>
      </c>
      <c r="B21" s="114" t="s">
        <v>36</v>
      </c>
      <c r="C21" s="122">
        <v>1486.4649999999999</v>
      </c>
      <c r="D21" s="20"/>
    </row>
    <row r="22" spans="1:4" ht="14.25" x14ac:dyDescent="0.2">
      <c r="A22" s="113">
        <v>1.2</v>
      </c>
      <c r="B22" s="114" t="s">
        <v>37</v>
      </c>
      <c r="C22" s="122">
        <v>1047.6020000000001</v>
      </c>
      <c r="D22" s="20"/>
    </row>
    <row r="23" spans="1:4" ht="14.25" x14ac:dyDescent="0.2">
      <c r="A23" s="113">
        <v>1.3</v>
      </c>
      <c r="B23" s="114" t="s">
        <v>38</v>
      </c>
      <c r="C23" s="122">
        <v>70.349000000000004</v>
      </c>
      <c r="D23" s="20"/>
    </row>
    <row r="24" spans="1:4" ht="14.25" x14ac:dyDescent="0.2">
      <c r="A24" s="113">
        <v>2</v>
      </c>
      <c r="B24" s="114" t="s">
        <v>39</v>
      </c>
      <c r="C24" s="122">
        <v>3125.299</v>
      </c>
    </row>
    <row r="25" spans="1:4" ht="14.25" x14ac:dyDescent="0.2">
      <c r="A25" s="113">
        <v>2.1</v>
      </c>
      <c r="B25" s="114" t="s">
        <v>40</v>
      </c>
      <c r="C25" s="121">
        <v>520.88300000000004</v>
      </c>
    </row>
    <row r="26" spans="1:4" ht="24" x14ac:dyDescent="0.2">
      <c r="A26" s="113">
        <v>3</v>
      </c>
      <c r="B26" s="114" t="s">
        <v>41</v>
      </c>
      <c r="C26" s="123">
        <v>3547.6331550659997</v>
      </c>
      <c r="D26" s="54">
        <f>C26/1.2</f>
        <v>2956.3609625549998</v>
      </c>
    </row>
    <row r="27" spans="1:4" ht="22.5" customHeight="1" x14ac:dyDescent="0.25">
      <c r="A27" s="102"/>
      <c r="C27" s="119"/>
    </row>
    <row r="28" spans="1:4" ht="25.5" customHeight="1" x14ac:dyDescent="0.2">
      <c r="A28" s="126" t="s">
        <v>42</v>
      </c>
      <c r="B28" s="126"/>
      <c r="C28" s="126"/>
    </row>
    <row r="31" spans="1:4" ht="15" customHeight="1" x14ac:dyDescent="0.25"/>
    <row r="32" spans="1:4" x14ac:dyDescent="0.25">
      <c r="C32" s="120"/>
    </row>
    <row r="35" ht="15" customHeight="1" x14ac:dyDescent="0.25"/>
    <row r="36" ht="15" customHeight="1" x14ac:dyDescent="0.25"/>
    <row r="37" ht="14.25" customHeight="1" x14ac:dyDescent="0.25"/>
    <row r="39" ht="14.25" customHeight="1" x14ac:dyDescent="0.25"/>
    <row r="41" ht="14.25" customHeight="1" x14ac:dyDescent="0.25"/>
    <row r="43" ht="14.2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4" ht="14.25" customHeight="1" x14ac:dyDescent="0.25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Сводка затрат 2025-2026</vt:lpstr>
      <vt:lpstr>ССР 2025</vt:lpstr>
      <vt:lpstr>Сводка затрат 2025г</vt:lpstr>
      <vt:lpstr>ССР 2026</vt:lpstr>
      <vt:lpstr>Сводка затрат 2026г</vt:lpstr>
      <vt:lpstr>'ССР 2025'!Заголовки_для_печати</vt:lpstr>
      <vt:lpstr>'ССР 2026'!Заголовки_для_печати</vt:lpstr>
      <vt:lpstr>'ССР 2025'!Область_печати</vt:lpstr>
      <vt:lpstr>'ССР 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2025-09-17T02:08:01Z</dcterms:modified>
</cp:coreProperties>
</file>